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288" yWindow="60" windowWidth="22440" windowHeight="8760"/>
  </bookViews>
  <sheets>
    <sheet name="Lissage_Echéances" sheetId="1" r:id="rId1"/>
    <sheet name="Feuil2" sheetId="2" r:id="rId2"/>
    <sheet name="Feuil3" sheetId="3" r:id="rId3"/>
  </sheets>
  <definedNames>
    <definedName name="solver_adj" localSheetId="0" hidden="1">Lissage_Echéances!$H$14,Lissage_Echéances!$K$14,Lissage_Echéances!$K$15</definedName>
    <definedName name="solver_cvg" localSheetId="0" hidden="1">0.0001</definedName>
    <definedName name="solver_drv" localSheetId="0" hidden="1">2</definedName>
    <definedName name="solver_eng" localSheetId="0" hidden="1">3</definedName>
    <definedName name="solver_est" localSheetId="0" hidden="1">1</definedName>
    <definedName name="solver_itr" localSheetId="0" hidden="1">2147483647</definedName>
    <definedName name="solver_lhs1" localSheetId="0" hidden="1">Lissage_Echéances!$H$14</definedName>
    <definedName name="solver_lhs10" localSheetId="0" hidden="1">Lissage_Echéances!$H$15</definedName>
    <definedName name="solver_lhs11" localSheetId="0" hidden="1">Lissage_Echéances!$K$14</definedName>
    <definedName name="solver_lhs12" localSheetId="0" hidden="1">Lissage_Echéances!$K$15</definedName>
    <definedName name="solver_lhs13" localSheetId="0" hidden="1">Lissage_Echéances!$C$22</definedName>
    <definedName name="solver_lhs14" localSheetId="0" hidden="1">Lissage_Echéances!$F$22</definedName>
    <definedName name="solver_lhs15" localSheetId="0" hidden="1">Lissage_Echéances!$C$22</definedName>
    <definedName name="solver_lhs2" localSheetId="0" hidden="1">Lissage_Echéances!$K$14</definedName>
    <definedName name="solver_lhs3" localSheetId="0" hidden="1">Lissage_Echéances!$K$15</definedName>
    <definedName name="solver_lhs4" localSheetId="0" hidden="1">Lissage_Echéances!$K$15</definedName>
    <definedName name="solver_lhs5" localSheetId="0" hidden="1">Lissage_Echéances!$K$14</definedName>
    <definedName name="solver_lhs6" localSheetId="0" hidden="1">Lissage_Echéances!$H$14</definedName>
    <definedName name="solver_lhs7" localSheetId="0" hidden="1">Lissage_Echéances!$CW$388</definedName>
    <definedName name="solver_lhs8" localSheetId="0" hidden="1">Lissage_Echéances!$K$14</definedName>
    <definedName name="solver_lhs9" localSheetId="0" hidden="1">Lissage_Echéances!$K$15</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1</definedName>
    <definedName name="solver_neg" localSheetId="0" hidden="1">1</definedName>
    <definedName name="solver_nod" localSheetId="0" hidden="1">2147483647</definedName>
    <definedName name="solver_num" localSheetId="0" hidden="1">15</definedName>
    <definedName name="solver_nwt" localSheetId="0" hidden="1">1</definedName>
    <definedName name="solver_opt" localSheetId="0" hidden="1">Lissage_Echéances!$F$22</definedName>
    <definedName name="solver_pre" localSheetId="0" hidden="1">0.000001</definedName>
    <definedName name="solver_rbv" localSheetId="0" hidden="1">2</definedName>
    <definedName name="solver_rel1" localSheetId="0" hidden="1">3</definedName>
    <definedName name="solver_rel10" localSheetId="0" hidden="1">3</definedName>
    <definedName name="solver_rel11" localSheetId="0" hidden="1">1</definedName>
    <definedName name="solver_rel12" localSheetId="0" hidden="1">4</definedName>
    <definedName name="solver_rel13" localSheetId="0" hidden="1">1</definedName>
    <definedName name="solver_rel14" localSheetId="0" hidden="1">1</definedName>
    <definedName name="solver_rel15" localSheetId="0" hidden="1">3</definedName>
    <definedName name="solver_rel2" localSheetId="0" hidden="1">1</definedName>
    <definedName name="solver_rel3" localSheetId="0" hidden="1">3</definedName>
    <definedName name="solver_rel4" localSheetId="0" hidden="1">3</definedName>
    <definedName name="solver_rel5" localSheetId="0" hidden="1">4</definedName>
    <definedName name="solver_rel6" localSheetId="0" hidden="1">1</definedName>
    <definedName name="solver_rel7" localSheetId="0" hidden="1">3</definedName>
    <definedName name="solver_rel8" localSheetId="0" hidden="1">3</definedName>
    <definedName name="solver_rel9" localSheetId="0" hidden="1">1</definedName>
    <definedName name="solver_rhs1" localSheetId="0" hidden="1">1000</definedName>
    <definedName name="solver_rhs10" localSheetId="0" hidden="1">1000</definedName>
    <definedName name="solver_rhs11" localSheetId="0" hidden="1">Lissage_Echéances!$K$15</definedName>
    <definedName name="solver_rhs12" localSheetId="0" hidden="1">entier</definedName>
    <definedName name="solver_rhs13" localSheetId="0" hidden="1">Lissage_Echéances!$C$19</definedName>
    <definedName name="solver_rhs14" localSheetId="0" hidden="1">Lissage_Echéances!$E$19</definedName>
    <definedName name="solver_rhs15" localSheetId="0" hidden="1">0</definedName>
    <definedName name="solver_rhs2" localSheetId="0" hidden="1">Lissage_Echéances!$H$19</definedName>
    <definedName name="solver_rhs3" localSheetId="0" hidden="1">Lissage_Echéances!$K$14</definedName>
    <definedName name="solver_rhs4" localSheetId="0" hidden="1">12</definedName>
    <definedName name="solver_rhs5" localSheetId="0" hidden="1">entier</definedName>
    <definedName name="solver_rhs6" localSheetId="0" hidden="1">Lissage_Echéances!$F$19</definedName>
    <definedName name="solver_rhs7" localSheetId="0" hidden="1">0</definedName>
    <definedName name="solver_rhs8" localSheetId="0" hidden="1">12</definedName>
    <definedName name="solver_rhs9" localSheetId="0" hidden="1">Lissage_Echéances!$H$19</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45621" iterate="1"/>
</workbook>
</file>

<file path=xl/calcChain.xml><?xml version="1.0" encoding="utf-8"?>
<calcChain xmlns="http://schemas.openxmlformats.org/spreadsheetml/2006/main">
  <c r="I387" i="1" l="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5" i="1" l="1"/>
  <c r="CZ21" i="1" l="1"/>
  <c r="CZ20" i="1"/>
  <c r="CZ16" i="1"/>
  <c r="CZ15" i="1"/>
  <c r="CZ14" i="1"/>
  <c r="CZ13" i="1"/>
  <c r="CZ12" i="1"/>
  <c r="CZ11" i="1"/>
  <c r="CZ10" i="1"/>
  <c r="CZ9" i="1"/>
  <c r="CZ8" i="1"/>
  <c r="CZ7" i="1"/>
  <c r="CZ4" i="1"/>
  <c r="DA20" i="1"/>
  <c r="DA19" i="1"/>
  <c r="DA15" i="1"/>
  <c r="DA14" i="1"/>
  <c r="DA13" i="1"/>
  <c r="DA12" i="1"/>
  <c r="DA11" i="1"/>
  <c r="DA10" i="1"/>
  <c r="DA9" i="1"/>
  <c r="DA8" i="1"/>
  <c r="DA7" i="1"/>
  <c r="DA6" i="1"/>
  <c r="DA4" i="1"/>
  <c r="Q22" i="1" l="1"/>
  <c r="L14" i="1" l="1"/>
  <c r="L15" i="1"/>
  <c r="CG24" i="1"/>
  <c r="H15" i="1" l="1"/>
  <c r="AT22" i="1"/>
  <c r="CZ6" i="1" l="1"/>
  <c r="DA5" i="1"/>
  <c r="CO24" i="1"/>
  <c r="F402" i="1" s="1"/>
  <c r="L22" i="1" l="1"/>
  <c r="L33" i="1" l="1"/>
  <c r="L32" i="1"/>
  <c r="L31" i="1"/>
  <c r="L30" i="1"/>
  <c r="L29" i="1"/>
  <c r="L28" i="1"/>
  <c r="L27" i="1"/>
  <c r="L26" i="1"/>
  <c r="L25" i="1"/>
  <c r="AB21" i="1" l="1"/>
  <c r="G19" i="1" l="1"/>
  <c r="K23" i="1" l="1"/>
  <c r="K24" i="1" s="1"/>
  <c r="I16" i="1" l="1"/>
  <c r="Y23" i="1"/>
  <c r="H25" i="1" l="1"/>
  <c r="E24" i="1" l="1"/>
  <c r="F24" i="1"/>
  <c r="G24" i="1"/>
  <c r="H24" i="1"/>
  <c r="G25" i="1" l="1"/>
  <c r="F25" i="1"/>
  <c r="E25" i="1"/>
  <c r="C25" i="1"/>
  <c r="I25" i="1" l="1"/>
  <c r="W19" i="1"/>
  <c r="AA387" i="1" l="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C24" i="1" l="1"/>
  <c r="AE386" i="1" l="1"/>
  <c r="AE378" i="1"/>
  <c r="AE370" i="1"/>
  <c r="AE362" i="1"/>
  <c r="AE354" i="1"/>
  <c r="AE346" i="1"/>
  <c r="AE338" i="1"/>
  <c r="AE330" i="1"/>
  <c r="AE322" i="1"/>
  <c r="AE385" i="1"/>
  <c r="AE377" i="1"/>
  <c r="AE369" i="1"/>
  <c r="AE361" i="1"/>
  <c r="AE353" i="1"/>
  <c r="AE345" i="1"/>
  <c r="AE337" i="1"/>
  <c r="AE329" i="1"/>
  <c r="AE321" i="1"/>
  <c r="AE384" i="1"/>
  <c r="AE366" i="1"/>
  <c r="AE359" i="1"/>
  <c r="AE352" i="1"/>
  <c r="AE334" i="1"/>
  <c r="AE327" i="1"/>
  <c r="AE320" i="1"/>
  <c r="AE312" i="1"/>
  <c r="AE304" i="1"/>
  <c r="AE296" i="1"/>
  <c r="AE288" i="1"/>
  <c r="AE280" i="1"/>
  <c r="AE272" i="1"/>
  <c r="AE382" i="1"/>
  <c r="AE375" i="1"/>
  <c r="AE368" i="1"/>
  <c r="AE350" i="1"/>
  <c r="AE343" i="1"/>
  <c r="AE336" i="1"/>
  <c r="AE316" i="1"/>
  <c r="AE308" i="1"/>
  <c r="AE300" i="1"/>
  <c r="AE292" i="1"/>
  <c r="AE284" i="1"/>
  <c r="AE276" i="1"/>
  <c r="AE268" i="1"/>
  <c r="AE379" i="1"/>
  <c r="AE374" i="1"/>
  <c r="AE365" i="1"/>
  <c r="AE360" i="1"/>
  <c r="AE355" i="1"/>
  <c r="AE341" i="1"/>
  <c r="AE318" i="1"/>
  <c r="AE311" i="1"/>
  <c r="AE293" i="1"/>
  <c r="AE286" i="1"/>
  <c r="AE279" i="1"/>
  <c r="AE262" i="1"/>
  <c r="AE254" i="1"/>
  <c r="AE246" i="1"/>
  <c r="AE238" i="1"/>
  <c r="AE230" i="1"/>
  <c r="AE222" i="1"/>
  <c r="AE373" i="1"/>
  <c r="AE340" i="1"/>
  <c r="AE335" i="1"/>
  <c r="AE317" i="1"/>
  <c r="AE363" i="1"/>
  <c r="AE358" i="1"/>
  <c r="AE349" i="1"/>
  <c r="AE344" i="1"/>
  <c r="AE339" i="1"/>
  <c r="AE325" i="1"/>
  <c r="AE387" i="1"/>
  <c r="AE372" i="1"/>
  <c r="AE367" i="1"/>
  <c r="AE348" i="1"/>
  <c r="AE309" i="1"/>
  <c r="AE302" i="1"/>
  <c r="AE295" i="1"/>
  <c r="AE277" i="1"/>
  <c r="AE270" i="1"/>
  <c r="AE258" i="1"/>
  <c r="AE250" i="1"/>
  <c r="AE242" i="1"/>
  <c r="AE234" i="1"/>
  <c r="AE226" i="1"/>
  <c r="AE218" i="1"/>
  <c r="AE380" i="1"/>
  <c r="AE347" i="1"/>
  <c r="AE342" i="1"/>
  <c r="AE333" i="1"/>
  <c r="AE328" i="1"/>
  <c r="AE323" i="1"/>
  <c r="AE319" i="1"/>
  <c r="AE301" i="1"/>
  <c r="AE294" i="1"/>
  <c r="AE287" i="1"/>
  <c r="AE269" i="1"/>
  <c r="AE260" i="1"/>
  <c r="AE252" i="1"/>
  <c r="AE244" i="1"/>
  <c r="AE236" i="1"/>
  <c r="AE228" i="1"/>
  <c r="AE220" i="1"/>
  <c r="AE356" i="1"/>
  <c r="AE351" i="1"/>
  <c r="AE332" i="1"/>
  <c r="AE315" i="1"/>
  <c r="AE297" i="1"/>
  <c r="AE290" i="1"/>
  <c r="AE283" i="1"/>
  <c r="AE265" i="1"/>
  <c r="AE257" i="1"/>
  <c r="AE249" i="1"/>
  <c r="AE241" i="1"/>
  <c r="AE233" i="1"/>
  <c r="AE225" i="1"/>
  <c r="AE285" i="1"/>
  <c r="AE278" i="1"/>
  <c r="AE271" i="1"/>
  <c r="AE264" i="1"/>
  <c r="AE248" i="1"/>
  <c r="AE232" i="1"/>
  <c r="AE381" i="1"/>
  <c r="AE324" i="1"/>
  <c r="AE305" i="1"/>
  <c r="AE298" i="1"/>
  <c r="AE291" i="1"/>
  <c r="AE263" i="1"/>
  <c r="AE247" i="1"/>
  <c r="AE231" i="1"/>
  <c r="AE289" i="1"/>
  <c r="AE282" i="1"/>
  <c r="AE275" i="1"/>
  <c r="AE251" i="1"/>
  <c r="AE235" i="1"/>
  <c r="AE219" i="1"/>
  <c r="AE376" i="1"/>
  <c r="AE357" i="1"/>
  <c r="AE310" i="1"/>
  <c r="AE303" i="1"/>
  <c r="AE256" i="1"/>
  <c r="AE240" i="1"/>
  <c r="AE224" i="1"/>
  <c r="AE371" i="1"/>
  <c r="AE273" i="1"/>
  <c r="AE266" i="1"/>
  <c r="AE255" i="1"/>
  <c r="AE239" i="1"/>
  <c r="AE223" i="1"/>
  <c r="AE331" i="1"/>
  <c r="AE314" i="1"/>
  <c r="AE307" i="1"/>
  <c r="AE259" i="1"/>
  <c r="AE243" i="1"/>
  <c r="AE227" i="1"/>
  <c r="AE299" i="1"/>
  <c r="AE267" i="1"/>
  <c r="AE245" i="1"/>
  <c r="AE326" i="1"/>
  <c r="AE221" i="1"/>
  <c r="AE261" i="1"/>
  <c r="AE383" i="1"/>
  <c r="AE313" i="1"/>
  <c r="AE237" i="1"/>
  <c r="AE281" i="1"/>
  <c r="AE364" i="1"/>
  <c r="AE306" i="1"/>
  <c r="AE253" i="1"/>
  <c r="AE274" i="1"/>
  <c r="AE229" i="1"/>
  <c r="G402" i="1"/>
  <c r="CO387" i="1"/>
  <c r="CO386" i="1"/>
  <c r="CO385" i="1"/>
  <c r="CO384" i="1"/>
  <c r="CO383" i="1"/>
  <c r="CO382" i="1"/>
  <c r="CO381" i="1"/>
  <c r="CO380" i="1"/>
  <c r="CO379" i="1"/>
  <c r="CO378" i="1"/>
  <c r="CO377" i="1"/>
  <c r="CO376" i="1"/>
  <c r="CO375" i="1"/>
  <c r="CO374" i="1"/>
  <c r="CO373" i="1"/>
  <c r="CO372" i="1"/>
  <c r="CO371" i="1"/>
  <c r="CO370" i="1"/>
  <c r="CO369" i="1"/>
  <c r="CO368" i="1"/>
  <c r="CO367" i="1"/>
  <c r="CO366" i="1"/>
  <c r="CO365" i="1"/>
  <c r="CO364" i="1"/>
  <c r="CO363" i="1"/>
  <c r="CO362" i="1"/>
  <c r="CO361" i="1"/>
  <c r="CO360" i="1"/>
  <c r="CO359" i="1"/>
  <c r="CO358" i="1"/>
  <c r="CO357" i="1"/>
  <c r="CO356" i="1"/>
  <c r="CO355" i="1"/>
  <c r="CO354" i="1"/>
  <c r="CO353" i="1"/>
  <c r="CO352" i="1"/>
  <c r="CO351" i="1"/>
  <c r="CO350" i="1"/>
  <c r="CO349" i="1"/>
  <c r="CO348" i="1"/>
  <c r="CO347" i="1"/>
  <c r="CO346" i="1"/>
  <c r="CO345" i="1"/>
  <c r="CO344" i="1"/>
  <c r="CO343" i="1"/>
  <c r="CO342" i="1"/>
  <c r="CO341" i="1"/>
  <c r="CO340" i="1"/>
  <c r="CO339" i="1"/>
  <c r="CO338" i="1"/>
  <c r="CO337" i="1"/>
  <c r="CO336" i="1"/>
  <c r="CO335" i="1"/>
  <c r="CO334" i="1"/>
  <c r="CO333" i="1"/>
  <c r="CO332" i="1"/>
  <c r="CO331" i="1"/>
  <c r="CO330" i="1"/>
  <c r="CO329" i="1"/>
  <c r="CO328" i="1"/>
  <c r="CO327" i="1"/>
  <c r="CO326" i="1"/>
  <c r="CO325" i="1"/>
  <c r="CO324" i="1"/>
  <c r="CO323" i="1"/>
  <c r="CO322" i="1"/>
  <c r="CO321" i="1"/>
  <c r="CO320" i="1"/>
  <c r="CO319" i="1"/>
  <c r="CO318" i="1"/>
  <c r="CO317" i="1"/>
  <c r="CO316" i="1"/>
  <c r="CO315" i="1"/>
  <c r="CO314" i="1"/>
  <c r="CO313" i="1"/>
  <c r="CO312" i="1"/>
  <c r="CO311" i="1"/>
  <c r="CO310" i="1"/>
  <c r="CO309" i="1"/>
  <c r="CO308" i="1"/>
  <c r="CO307" i="1"/>
  <c r="CO306" i="1"/>
  <c r="CO305" i="1"/>
  <c r="CO304" i="1"/>
  <c r="CO303" i="1"/>
  <c r="CO302" i="1"/>
  <c r="CO301" i="1"/>
  <c r="CO300" i="1"/>
  <c r="CO299" i="1"/>
  <c r="CO298" i="1"/>
  <c r="CO297" i="1"/>
  <c r="CO296" i="1"/>
  <c r="CO295" i="1"/>
  <c r="CO294" i="1"/>
  <c r="CO293" i="1"/>
  <c r="CO292" i="1"/>
  <c r="CO291" i="1"/>
  <c r="CO290" i="1"/>
  <c r="CO289" i="1"/>
  <c r="CO288" i="1"/>
  <c r="CO287" i="1"/>
  <c r="CO286" i="1"/>
  <c r="CO285" i="1"/>
  <c r="CO284" i="1"/>
  <c r="CO283" i="1"/>
  <c r="CO282" i="1"/>
  <c r="CO281" i="1"/>
  <c r="CO280" i="1"/>
  <c r="CO279" i="1"/>
  <c r="CO278" i="1"/>
  <c r="CO277" i="1"/>
  <c r="CO276" i="1"/>
  <c r="CO275" i="1"/>
  <c r="CO274" i="1"/>
  <c r="CO273" i="1"/>
  <c r="CO272" i="1"/>
  <c r="CO271" i="1"/>
  <c r="CO270" i="1"/>
  <c r="CO269" i="1"/>
  <c r="CO268" i="1"/>
  <c r="CO267" i="1"/>
  <c r="CO266" i="1"/>
  <c r="CO265" i="1"/>
  <c r="CO264" i="1"/>
  <c r="CO263" i="1"/>
  <c r="CO262" i="1"/>
  <c r="CO261" i="1"/>
  <c r="CO260" i="1"/>
  <c r="CO259" i="1"/>
  <c r="CO258" i="1"/>
  <c r="CO257" i="1"/>
  <c r="CO256" i="1"/>
  <c r="CO255" i="1"/>
  <c r="CO254" i="1"/>
  <c r="CO253" i="1"/>
  <c r="CO252" i="1"/>
  <c r="CO251" i="1"/>
  <c r="CO250" i="1"/>
  <c r="CO249" i="1"/>
  <c r="CO248" i="1"/>
  <c r="CO247" i="1"/>
  <c r="CO246" i="1"/>
  <c r="CO245" i="1"/>
  <c r="CO244" i="1"/>
  <c r="CO243" i="1"/>
  <c r="CO242" i="1"/>
  <c r="CO241" i="1"/>
  <c r="CO240" i="1"/>
  <c r="CO239" i="1"/>
  <c r="CO238" i="1"/>
  <c r="CO237" i="1"/>
  <c r="CO236" i="1"/>
  <c r="CO235" i="1"/>
  <c r="CO234" i="1"/>
  <c r="CO233" i="1"/>
  <c r="CO232" i="1"/>
  <c r="CO231" i="1"/>
  <c r="CO230" i="1"/>
  <c r="CO229" i="1"/>
  <c r="CO228" i="1"/>
  <c r="CO227" i="1"/>
  <c r="CO226" i="1"/>
  <c r="CO225" i="1"/>
  <c r="CO224" i="1"/>
  <c r="CO223" i="1"/>
  <c r="CO222" i="1"/>
  <c r="CO221" i="1"/>
  <c r="CO220" i="1"/>
  <c r="CO219" i="1"/>
  <c r="CO218" i="1"/>
  <c r="CO217" i="1"/>
  <c r="CO216" i="1"/>
  <c r="CO215" i="1"/>
  <c r="CO214" i="1"/>
  <c r="CO213" i="1"/>
  <c r="CO212" i="1"/>
  <c r="CO211" i="1"/>
  <c r="CO210" i="1"/>
  <c r="CO209" i="1"/>
  <c r="CO208" i="1"/>
  <c r="CO207" i="1"/>
  <c r="CO206" i="1"/>
  <c r="CO205" i="1"/>
  <c r="CO204" i="1"/>
  <c r="CO203" i="1"/>
  <c r="CO202" i="1"/>
  <c r="CO201" i="1"/>
  <c r="CO200" i="1"/>
  <c r="CO199" i="1"/>
  <c r="CO198" i="1"/>
  <c r="CO197" i="1"/>
  <c r="CO196" i="1"/>
  <c r="CO195" i="1"/>
  <c r="CO194" i="1"/>
  <c r="CO193" i="1"/>
  <c r="CO192" i="1"/>
  <c r="CO191" i="1"/>
  <c r="CO190" i="1"/>
  <c r="CO189" i="1"/>
  <c r="CO188" i="1"/>
  <c r="CO187" i="1"/>
  <c r="CO186" i="1"/>
  <c r="CO185" i="1"/>
  <c r="CO184" i="1"/>
  <c r="CO183" i="1"/>
  <c r="CO182" i="1"/>
  <c r="CO181" i="1"/>
  <c r="CO180" i="1"/>
  <c r="CO179" i="1"/>
  <c r="CO178" i="1"/>
  <c r="CO177" i="1"/>
  <c r="CO176" i="1"/>
  <c r="CO175" i="1"/>
  <c r="CO174" i="1"/>
  <c r="CO173" i="1"/>
  <c r="CO172" i="1"/>
  <c r="CO171" i="1"/>
  <c r="CO170" i="1"/>
  <c r="CO169" i="1"/>
  <c r="CO168" i="1"/>
  <c r="CO167" i="1"/>
  <c r="CO166" i="1"/>
  <c r="CO165" i="1"/>
  <c r="CO164" i="1"/>
  <c r="CO163" i="1"/>
  <c r="CO162" i="1"/>
  <c r="CO161" i="1"/>
  <c r="CO160" i="1"/>
  <c r="CO159" i="1"/>
  <c r="CO158" i="1"/>
  <c r="CO157" i="1"/>
  <c r="CO156" i="1"/>
  <c r="CO155" i="1"/>
  <c r="CO154" i="1"/>
  <c r="CO153" i="1"/>
  <c r="CO152" i="1"/>
  <c r="CO151" i="1"/>
  <c r="CO150" i="1"/>
  <c r="CO149" i="1"/>
  <c r="CO148" i="1"/>
  <c r="CO147" i="1"/>
  <c r="CO146" i="1"/>
  <c r="CO145" i="1"/>
  <c r="CO144" i="1"/>
  <c r="CO143" i="1"/>
  <c r="CO142" i="1"/>
  <c r="CO141" i="1"/>
  <c r="CO140" i="1"/>
  <c r="CO139" i="1"/>
  <c r="CO138" i="1"/>
  <c r="CO137" i="1"/>
  <c r="CO136" i="1"/>
  <c r="CO135" i="1"/>
  <c r="CO134" i="1"/>
  <c r="CO133" i="1"/>
  <c r="CO132" i="1"/>
  <c r="CO131" i="1"/>
  <c r="CO130" i="1"/>
  <c r="CO129" i="1"/>
  <c r="CO128" i="1"/>
  <c r="CO127" i="1"/>
  <c r="CO126" i="1"/>
  <c r="CO125" i="1"/>
  <c r="CO124" i="1"/>
  <c r="CO123" i="1"/>
  <c r="CO122" i="1"/>
  <c r="CO121" i="1"/>
  <c r="CO120" i="1"/>
  <c r="CO119" i="1"/>
  <c r="CO118" i="1"/>
  <c r="CO117" i="1"/>
  <c r="CO116" i="1"/>
  <c r="CO115" i="1"/>
  <c r="CO114" i="1"/>
  <c r="CO113" i="1"/>
  <c r="CO112" i="1"/>
  <c r="CO111" i="1"/>
  <c r="CO110" i="1"/>
  <c r="CO109" i="1"/>
  <c r="CO108" i="1"/>
  <c r="CO107" i="1"/>
  <c r="CO106" i="1"/>
  <c r="CO105" i="1"/>
  <c r="CO104" i="1"/>
  <c r="CO103" i="1"/>
  <c r="CO102" i="1"/>
  <c r="CO101" i="1"/>
  <c r="CO100" i="1"/>
  <c r="CO99" i="1"/>
  <c r="CO98" i="1"/>
  <c r="CO97" i="1"/>
  <c r="CO96" i="1"/>
  <c r="CO95" i="1"/>
  <c r="CO94" i="1"/>
  <c r="CO93" i="1"/>
  <c r="CO92" i="1"/>
  <c r="CO91" i="1"/>
  <c r="CO90" i="1"/>
  <c r="CO89" i="1"/>
  <c r="CO88" i="1"/>
  <c r="CO87" i="1"/>
  <c r="CO86" i="1"/>
  <c r="CO85" i="1"/>
  <c r="CO84" i="1"/>
  <c r="CO83" i="1"/>
  <c r="CO82" i="1"/>
  <c r="CO81" i="1"/>
  <c r="CO80" i="1"/>
  <c r="CO79" i="1"/>
  <c r="CO78" i="1"/>
  <c r="CO77" i="1"/>
  <c r="CO76" i="1"/>
  <c r="CO75" i="1"/>
  <c r="CO74" i="1"/>
  <c r="CO73" i="1"/>
  <c r="CO72" i="1"/>
  <c r="CO71" i="1"/>
  <c r="CO70" i="1"/>
  <c r="CO69" i="1"/>
  <c r="CO68" i="1"/>
  <c r="CO67" i="1"/>
  <c r="CO66" i="1"/>
  <c r="CO65" i="1"/>
  <c r="CO64" i="1"/>
  <c r="CO63" i="1"/>
  <c r="CO62" i="1"/>
  <c r="CO61" i="1"/>
  <c r="CO60" i="1"/>
  <c r="CO59" i="1"/>
  <c r="CO58" i="1"/>
  <c r="CO57" i="1"/>
  <c r="CO56" i="1"/>
  <c r="CO55" i="1"/>
  <c r="CO54" i="1"/>
  <c r="CO53" i="1"/>
  <c r="CO52" i="1"/>
  <c r="CO51" i="1"/>
  <c r="CO50" i="1"/>
  <c r="CO49" i="1"/>
  <c r="CO48" i="1"/>
  <c r="CO47" i="1"/>
  <c r="CO46" i="1"/>
  <c r="CO45" i="1"/>
  <c r="CO44" i="1"/>
  <c r="CO43" i="1"/>
  <c r="CO42" i="1"/>
  <c r="CO41" i="1"/>
  <c r="CO40" i="1"/>
  <c r="CO39" i="1"/>
  <c r="CO38" i="1"/>
  <c r="CO37" i="1"/>
  <c r="CO36" i="1"/>
  <c r="CO35" i="1"/>
  <c r="CO34" i="1"/>
  <c r="CO33" i="1"/>
  <c r="CO32" i="1"/>
  <c r="CO31" i="1"/>
  <c r="CO30" i="1"/>
  <c r="CO29" i="1"/>
  <c r="CO28" i="1"/>
  <c r="CG387" i="1"/>
  <c r="CG386" i="1"/>
  <c r="CG385" i="1"/>
  <c r="CG384" i="1"/>
  <c r="CG383" i="1"/>
  <c r="CG382" i="1"/>
  <c r="CG381" i="1"/>
  <c r="CG380" i="1"/>
  <c r="CG379" i="1"/>
  <c r="CG378" i="1"/>
  <c r="CG377" i="1"/>
  <c r="CG376" i="1"/>
  <c r="CG375" i="1"/>
  <c r="CG374" i="1"/>
  <c r="CG373" i="1"/>
  <c r="CG372" i="1"/>
  <c r="CG371" i="1"/>
  <c r="CG370" i="1"/>
  <c r="CG369" i="1"/>
  <c r="CG368" i="1"/>
  <c r="CG367" i="1"/>
  <c r="CG366" i="1"/>
  <c r="CG365" i="1"/>
  <c r="CG364" i="1"/>
  <c r="CG363" i="1"/>
  <c r="CG362" i="1"/>
  <c r="CG361" i="1"/>
  <c r="CG360" i="1"/>
  <c r="CG359" i="1"/>
  <c r="CG358" i="1"/>
  <c r="CG357" i="1"/>
  <c r="CG356" i="1"/>
  <c r="CG355" i="1"/>
  <c r="CG354" i="1"/>
  <c r="CG353" i="1"/>
  <c r="CG352" i="1"/>
  <c r="CG351" i="1"/>
  <c r="CG350" i="1"/>
  <c r="CG349" i="1"/>
  <c r="CG348" i="1"/>
  <c r="CG347" i="1"/>
  <c r="CG346" i="1"/>
  <c r="CG345" i="1"/>
  <c r="CG344" i="1"/>
  <c r="CG343" i="1"/>
  <c r="CG342" i="1"/>
  <c r="CG341" i="1"/>
  <c r="CG340" i="1"/>
  <c r="CG339" i="1"/>
  <c r="CG338" i="1"/>
  <c r="CG337" i="1"/>
  <c r="CG336" i="1"/>
  <c r="CG335" i="1"/>
  <c r="CG334" i="1"/>
  <c r="CG333" i="1"/>
  <c r="CG332" i="1"/>
  <c r="CG331" i="1"/>
  <c r="CG330" i="1"/>
  <c r="CG329" i="1"/>
  <c r="CG328" i="1"/>
  <c r="CG327" i="1"/>
  <c r="CG326" i="1"/>
  <c r="CG325" i="1"/>
  <c r="CG324" i="1"/>
  <c r="CG323" i="1"/>
  <c r="CG322" i="1"/>
  <c r="CG321" i="1"/>
  <c r="CG320" i="1"/>
  <c r="CG319" i="1"/>
  <c r="CG318" i="1"/>
  <c r="CG317" i="1"/>
  <c r="CG316" i="1"/>
  <c r="CG315" i="1"/>
  <c r="CG314" i="1"/>
  <c r="CG313" i="1"/>
  <c r="CG312" i="1"/>
  <c r="CG311" i="1"/>
  <c r="CG310" i="1"/>
  <c r="CG309" i="1"/>
  <c r="CG308" i="1"/>
  <c r="CG307" i="1"/>
  <c r="CG306" i="1"/>
  <c r="CG305" i="1"/>
  <c r="CG304" i="1"/>
  <c r="CG303" i="1"/>
  <c r="CG302" i="1"/>
  <c r="CG301" i="1"/>
  <c r="CG300" i="1"/>
  <c r="CG299" i="1"/>
  <c r="CG298" i="1"/>
  <c r="CG297" i="1"/>
  <c r="CG296" i="1"/>
  <c r="CG295" i="1"/>
  <c r="CG294" i="1"/>
  <c r="CG293" i="1"/>
  <c r="CG292" i="1"/>
  <c r="CG291" i="1"/>
  <c r="CG290" i="1"/>
  <c r="CG289" i="1"/>
  <c r="CG288" i="1"/>
  <c r="CG287" i="1"/>
  <c r="CG286" i="1"/>
  <c r="CG285" i="1"/>
  <c r="CG284" i="1"/>
  <c r="CG283" i="1"/>
  <c r="CG282" i="1"/>
  <c r="CG281" i="1"/>
  <c r="CG280" i="1"/>
  <c r="CG279" i="1"/>
  <c r="CG278" i="1"/>
  <c r="CG277" i="1"/>
  <c r="CG276" i="1"/>
  <c r="CG275" i="1"/>
  <c r="CG274" i="1"/>
  <c r="CG273" i="1"/>
  <c r="CG272" i="1"/>
  <c r="CG271" i="1"/>
  <c r="CG270" i="1"/>
  <c r="CG269" i="1"/>
  <c r="CG268" i="1"/>
  <c r="CG267" i="1"/>
  <c r="CG266" i="1"/>
  <c r="CG265" i="1"/>
  <c r="CG264" i="1"/>
  <c r="CG263" i="1"/>
  <c r="CG262" i="1"/>
  <c r="CG261" i="1"/>
  <c r="CG260" i="1"/>
  <c r="CG259" i="1"/>
  <c r="CG258" i="1"/>
  <c r="CG257" i="1"/>
  <c r="CG256" i="1"/>
  <c r="CG255" i="1"/>
  <c r="CG254" i="1"/>
  <c r="CG253" i="1"/>
  <c r="CG252" i="1"/>
  <c r="CG251" i="1"/>
  <c r="CG250" i="1"/>
  <c r="CG249" i="1"/>
  <c r="CG248" i="1"/>
  <c r="CG247" i="1"/>
  <c r="CG246" i="1"/>
  <c r="CG245" i="1"/>
  <c r="CG244" i="1"/>
  <c r="CG243" i="1"/>
  <c r="CG242" i="1"/>
  <c r="CG241" i="1"/>
  <c r="CG240" i="1"/>
  <c r="CG239" i="1"/>
  <c r="CG238" i="1"/>
  <c r="CG237" i="1"/>
  <c r="CG236" i="1"/>
  <c r="CG235" i="1"/>
  <c r="CG234" i="1"/>
  <c r="CG233" i="1"/>
  <c r="CG232" i="1"/>
  <c r="CG231" i="1"/>
  <c r="CG230" i="1"/>
  <c r="CG229" i="1"/>
  <c r="CG228" i="1"/>
  <c r="CG227" i="1"/>
  <c r="CG226" i="1"/>
  <c r="CG225" i="1"/>
  <c r="CG224" i="1"/>
  <c r="CG223" i="1"/>
  <c r="CG222" i="1"/>
  <c r="CG221" i="1"/>
  <c r="CG220" i="1"/>
  <c r="CG219" i="1"/>
  <c r="CG218" i="1"/>
  <c r="CG217" i="1"/>
  <c r="CG216" i="1"/>
  <c r="CG215" i="1"/>
  <c r="CG214" i="1"/>
  <c r="CG213" i="1"/>
  <c r="CG212" i="1"/>
  <c r="CG211" i="1"/>
  <c r="CG210" i="1"/>
  <c r="CG209" i="1"/>
  <c r="CG208" i="1"/>
  <c r="CG207" i="1"/>
  <c r="CG206" i="1"/>
  <c r="CG205" i="1"/>
  <c r="CG204" i="1"/>
  <c r="CG203" i="1"/>
  <c r="CG202" i="1"/>
  <c r="CG201" i="1"/>
  <c r="CG200" i="1"/>
  <c r="CG199" i="1"/>
  <c r="CG198" i="1"/>
  <c r="CG197" i="1"/>
  <c r="CG196" i="1"/>
  <c r="CG195" i="1"/>
  <c r="CG194" i="1"/>
  <c r="CG193" i="1"/>
  <c r="CG192" i="1"/>
  <c r="CG191" i="1"/>
  <c r="CG190" i="1"/>
  <c r="CG189" i="1"/>
  <c r="CG188" i="1"/>
  <c r="CG187" i="1"/>
  <c r="CG186" i="1"/>
  <c r="CG185" i="1"/>
  <c r="CG184" i="1"/>
  <c r="CG183" i="1"/>
  <c r="CG182" i="1"/>
  <c r="CG181" i="1"/>
  <c r="CG180" i="1"/>
  <c r="CG179" i="1"/>
  <c r="CG178" i="1"/>
  <c r="CG177" i="1"/>
  <c r="CG176" i="1"/>
  <c r="CG175" i="1"/>
  <c r="CG174" i="1"/>
  <c r="CG173" i="1"/>
  <c r="CG172" i="1"/>
  <c r="CG171" i="1"/>
  <c r="CG170" i="1"/>
  <c r="CG169" i="1"/>
  <c r="CG168" i="1"/>
  <c r="CG167" i="1"/>
  <c r="CG166" i="1"/>
  <c r="CG165" i="1"/>
  <c r="CG164" i="1"/>
  <c r="CG163" i="1"/>
  <c r="CG162" i="1"/>
  <c r="CG161" i="1"/>
  <c r="CG160" i="1"/>
  <c r="CG159" i="1"/>
  <c r="CG158" i="1"/>
  <c r="CG157" i="1"/>
  <c r="CG156" i="1"/>
  <c r="CG155" i="1"/>
  <c r="CG154" i="1"/>
  <c r="CG153" i="1"/>
  <c r="CG152" i="1"/>
  <c r="CG151" i="1"/>
  <c r="CG150" i="1"/>
  <c r="CG149" i="1"/>
  <c r="CG148" i="1"/>
  <c r="CG147" i="1"/>
  <c r="CG146" i="1"/>
  <c r="CG145" i="1"/>
  <c r="CG144" i="1"/>
  <c r="CG143" i="1"/>
  <c r="CG142" i="1"/>
  <c r="CG141" i="1"/>
  <c r="CG140" i="1"/>
  <c r="CG139" i="1"/>
  <c r="CG138" i="1"/>
  <c r="CG137" i="1"/>
  <c r="CG136" i="1"/>
  <c r="CG135" i="1"/>
  <c r="CG134" i="1"/>
  <c r="CG133" i="1"/>
  <c r="CG132" i="1"/>
  <c r="CG131" i="1"/>
  <c r="CG130" i="1"/>
  <c r="CG129" i="1"/>
  <c r="CG128" i="1"/>
  <c r="CG127" i="1"/>
  <c r="CG126" i="1"/>
  <c r="CG125" i="1"/>
  <c r="CG124" i="1"/>
  <c r="CG123" i="1"/>
  <c r="CG122" i="1"/>
  <c r="CG121" i="1"/>
  <c r="CG120" i="1"/>
  <c r="CG119" i="1"/>
  <c r="CG118" i="1"/>
  <c r="CG117" i="1"/>
  <c r="CG116" i="1"/>
  <c r="CG115" i="1"/>
  <c r="CG114" i="1"/>
  <c r="CG113" i="1"/>
  <c r="CG112" i="1"/>
  <c r="CG111" i="1"/>
  <c r="CG110" i="1"/>
  <c r="CG109" i="1"/>
  <c r="CG108" i="1"/>
  <c r="CG107" i="1"/>
  <c r="CG106" i="1"/>
  <c r="CG105" i="1"/>
  <c r="CG104" i="1"/>
  <c r="CG103" i="1"/>
  <c r="CG102" i="1"/>
  <c r="CG101" i="1"/>
  <c r="CG100" i="1"/>
  <c r="CG99" i="1"/>
  <c r="CG98" i="1"/>
  <c r="CG97" i="1"/>
  <c r="CG96" i="1"/>
  <c r="CG95" i="1"/>
  <c r="CG94" i="1"/>
  <c r="CG93" i="1"/>
  <c r="CG92" i="1"/>
  <c r="CG91" i="1"/>
  <c r="CG90" i="1"/>
  <c r="CG89" i="1"/>
  <c r="CG88" i="1"/>
  <c r="CG87" i="1"/>
  <c r="CG86" i="1"/>
  <c r="CG85" i="1"/>
  <c r="CG84" i="1"/>
  <c r="CG83" i="1"/>
  <c r="CG82" i="1"/>
  <c r="CG81" i="1"/>
  <c r="CG80" i="1"/>
  <c r="CG79" i="1"/>
  <c r="CG78" i="1"/>
  <c r="CG77" i="1"/>
  <c r="CG76" i="1"/>
  <c r="CG75" i="1"/>
  <c r="CG74" i="1"/>
  <c r="CG73" i="1"/>
  <c r="CG72" i="1"/>
  <c r="CG71" i="1"/>
  <c r="CG70" i="1"/>
  <c r="CG69" i="1"/>
  <c r="CG68" i="1"/>
  <c r="CG67" i="1"/>
  <c r="CG66" i="1"/>
  <c r="CG65" i="1"/>
  <c r="CG64" i="1"/>
  <c r="CG63" i="1"/>
  <c r="CG62" i="1"/>
  <c r="CG61" i="1"/>
  <c r="CG60" i="1"/>
  <c r="CG59" i="1"/>
  <c r="CG58" i="1"/>
  <c r="CG57" i="1"/>
  <c r="CG56" i="1"/>
  <c r="CG55" i="1"/>
  <c r="CG54" i="1"/>
  <c r="CG53" i="1"/>
  <c r="CG52" i="1"/>
  <c r="CG51" i="1"/>
  <c r="CG50" i="1"/>
  <c r="CG49" i="1"/>
  <c r="CG48" i="1"/>
  <c r="CG47" i="1"/>
  <c r="CG46" i="1"/>
  <c r="CG45" i="1"/>
  <c r="CG44" i="1"/>
  <c r="CG43" i="1"/>
  <c r="CG42" i="1"/>
  <c r="CG41" i="1"/>
  <c r="CG40" i="1"/>
  <c r="CG39" i="1"/>
  <c r="CG38" i="1"/>
  <c r="CG37" i="1"/>
  <c r="CG36" i="1"/>
  <c r="CG35" i="1"/>
  <c r="CG34" i="1"/>
  <c r="CG33" i="1"/>
  <c r="CG32" i="1"/>
  <c r="CG31" i="1"/>
  <c r="CG30" i="1"/>
  <c r="CG29" i="1"/>
  <c r="CG28" i="1"/>
  <c r="BY387" i="1"/>
  <c r="BY386" i="1"/>
  <c r="BY385" i="1"/>
  <c r="BY384" i="1"/>
  <c r="BY383" i="1"/>
  <c r="BY382" i="1"/>
  <c r="BY381" i="1"/>
  <c r="BY380" i="1"/>
  <c r="BY379" i="1"/>
  <c r="BY378" i="1"/>
  <c r="BY377" i="1"/>
  <c r="BY376" i="1"/>
  <c r="BY375" i="1"/>
  <c r="BY374" i="1"/>
  <c r="BY373" i="1"/>
  <c r="BY372" i="1"/>
  <c r="BY371" i="1"/>
  <c r="BY370" i="1"/>
  <c r="BY369" i="1"/>
  <c r="BY368" i="1"/>
  <c r="BY367" i="1"/>
  <c r="BY366" i="1"/>
  <c r="BY365" i="1"/>
  <c r="BY364" i="1"/>
  <c r="BY363" i="1"/>
  <c r="BY362" i="1"/>
  <c r="BY361" i="1"/>
  <c r="BY360" i="1"/>
  <c r="BY359" i="1"/>
  <c r="BY358" i="1"/>
  <c r="BY357" i="1"/>
  <c r="BY356" i="1"/>
  <c r="BY355" i="1"/>
  <c r="BY354" i="1"/>
  <c r="BY353" i="1"/>
  <c r="BY352" i="1"/>
  <c r="BY351" i="1"/>
  <c r="BY350" i="1"/>
  <c r="BY349" i="1"/>
  <c r="BY348" i="1"/>
  <c r="BY347" i="1"/>
  <c r="BY346" i="1"/>
  <c r="BY345" i="1"/>
  <c r="BY344" i="1"/>
  <c r="BY343" i="1"/>
  <c r="BY342" i="1"/>
  <c r="BY341" i="1"/>
  <c r="BY340" i="1"/>
  <c r="BY339" i="1"/>
  <c r="BY338" i="1"/>
  <c r="BY337" i="1"/>
  <c r="BY336" i="1"/>
  <c r="BY335" i="1"/>
  <c r="BY334" i="1"/>
  <c r="BY333" i="1"/>
  <c r="BY332" i="1"/>
  <c r="BY331" i="1"/>
  <c r="BY330" i="1"/>
  <c r="BY329" i="1"/>
  <c r="BY328" i="1"/>
  <c r="BY327" i="1"/>
  <c r="BY326" i="1"/>
  <c r="BY325" i="1"/>
  <c r="BY324" i="1"/>
  <c r="BY323" i="1"/>
  <c r="BY322" i="1"/>
  <c r="BY321" i="1"/>
  <c r="BY320" i="1"/>
  <c r="BY319" i="1"/>
  <c r="BY318" i="1"/>
  <c r="BY317" i="1"/>
  <c r="BY316" i="1"/>
  <c r="BY315" i="1"/>
  <c r="BY314" i="1"/>
  <c r="BY313" i="1"/>
  <c r="BY312" i="1"/>
  <c r="BY311" i="1"/>
  <c r="BY310" i="1"/>
  <c r="BY309" i="1"/>
  <c r="BY308" i="1"/>
  <c r="BY307" i="1"/>
  <c r="BY306" i="1"/>
  <c r="BY305" i="1"/>
  <c r="BY304" i="1"/>
  <c r="BY303" i="1"/>
  <c r="BY302" i="1"/>
  <c r="BY301" i="1"/>
  <c r="BY300" i="1"/>
  <c r="BY299" i="1"/>
  <c r="BY298" i="1"/>
  <c r="BY297" i="1"/>
  <c r="BY296" i="1"/>
  <c r="BY295" i="1"/>
  <c r="BY294" i="1"/>
  <c r="BY293" i="1"/>
  <c r="BY292" i="1"/>
  <c r="BY291" i="1"/>
  <c r="BY290" i="1"/>
  <c r="BY289" i="1"/>
  <c r="BY288" i="1"/>
  <c r="BY287" i="1"/>
  <c r="BY286" i="1"/>
  <c r="BY285" i="1"/>
  <c r="BY284" i="1"/>
  <c r="BY283" i="1"/>
  <c r="BY282" i="1"/>
  <c r="BY281" i="1"/>
  <c r="BY280" i="1"/>
  <c r="BY279" i="1"/>
  <c r="BY278" i="1"/>
  <c r="BY277" i="1"/>
  <c r="BY276" i="1"/>
  <c r="BY275" i="1"/>
  <c r="BY274" i="1"/>
  <c r="BY273" i="1"/>
  <c r="BY272" i="1"/>
  <c r="BY271" i="1"/>
  <c r="BY270" i="1"/>
  <c r="BY269" i="1"/>
  <c r="BY268" i="1"/>
  <c r="BY267" i="1"/>
  <c r="BY266" i="1"/>
  <c r="BY265" i="1"/>
  <c r="BY264" i="1"/>
  <c r="BY263" i="1"/>
  <c r="BY262" i="1"/>
  <c r="BY261" i="1"/>
  <c r="BY260" i="1"/>
  <c r="BY259" i="1"/>
  <c r="BY258" i="1"/>
  <c r="BY257" i="1"/>
  <c r="BY256" i="1"/>
  <c r="BY255" i="1"/>
  <c r="BY254" i="1"/>
  <c r="BY253" i="1"/>
  <c r="BY252" i="1"/>
  <c r="BY251" i="1"/>
  <c r="BY250" i="1"/>
  <c r="BY249" i="1"/>
  <c r="BY248" i="1"/>
  <c r="BY247" i="1"/>
  <c r="BY246" i="1"/>
  <c r="BY245" i="1"/>
  <c r="BY244" i="1"/>
  <c r="BY243" i="1"/>
  <c r="BY242" i="1"/>
  <c r="BY241" i="1"/>
  <c r="BY240" i="1"/>
  <c r="BY239" i="1"/>
  <c r="BY238" i="1"/>
  <c r="BY237" i="1"/>
  <c r="BY236" i="1"/>
  <c r="BY235" i="1"/>
  <c r="BY234" i="1"/>
  <c r="BY233" i="1"/>
  <c r="BY232" i="1"/>
  <c r="BY231" i="1"/>
  <c r="BY230" i="1"/>
  <c r="BY229" i="1"/>
  <c r="BY228" i="1"/>
  <c r="BY227" i="1"/>
  <c r="BY226" i="1"/>
  <c r="BY225" i="1"/>
  <c r="BY224" i="1"/>
  <c r="BY223" i="1"/>
  <c r="BY222" i="1"/>
  <c r="BY221" i="1"/>
  <c r="BY220" i="1"/>
  <c r="BY219" i="1"/>
  <c r="BY218" i="1"/>
  <c r="BY217" i="1"/>
  <c r="BY216" i="1"/>
  <c r="BY215" i="1"/>
  <c r="BY214" i="1"/>
  <c r="BY213" i="1"/>
  <c r="BY212" i="1"/>
  <c r="BY211" i="1"/>
  <c r="BY210" i="1"/>
  <c r="BY209" i="1"/>
  <c r="BY208" i="1"/>
  <c r="BY207" i="1"/>
  <c r="BY206" i="1"/>
  <c r="BY205" i="1"/>
  <c r="BY204" i="1"/>
  <c r="BY203" i="1"/>
  <c r="BY202" i="1"/>
  <c r="BY201" i="1"/>
  <c r="BY200" i="1"/>
  <c r="BY199" i="1"/>
  <c r="BY198" i="1"/>
  <c r="BY197" i="1"/>
  <c r="BY196" i="1"/>
  <c r="BY195" i="1"/>
  <c r="BY194" i="1"/>
  <c r="BY193" i="1"/>
  <c r="BY192" i="1"/>
  <c r="BY191" i="1"/>
  <c r="BY190" i="1"/>
  <c r="BY189" i="1"/>
  <c r="BY188" i="1"/>
  <c r="BY187" i="1"/>
  <c r="BY186" i="1"/>
  <c r="BY185" i="1"/>
  <c r="BY184" i="1"/>
  <c r="BY183" i="1"/>
  <c r="BY182" i="1"/>
  <c r="BY181" i="1"/>
  <c r="BY180" i="1"/>
  <c r="BY179" i="1"/>
  <c r="BY178" i="1"/>
  <c r="BY177" i="1"/>
  <c r="BY176" i="1"/>
  <c r="BY175" i="1"/>
  <c r="BY174" i="1"/>
  <c r="BY173" i="1"/>
  <c r="BY172" i="1"/>
  <c r="BY171" i="1"/>
  <c r="BY170" i="1"/>
  <c r="BY169" i="1"/>
  <c r="BY168" i="1"/>
  <c r="BY167" i="1"/>
  <c r="BY166" i="1"/>
  <c r="BY165" i="1"/>
  <c r="BY164" i="1"/>
  <c r="BY163" i="1"/>
  <c r="BY162" i="1"/>
  <c r="BY161" i="1"/>
  <c r="BY160" i="1"/>
  <c r="BY159" i="1"/>
  <c r="BY158" i="1"/>
  <c r="BY157" i="1"/>
  <c r="BY156" i="1"/>
  <c r="BY155" i="1"/>
  <c r="BY154" i="1"/>
  <c r="BY153" i="1"/>
  <c r="BY152" i="1"/>
  <c r="BY151" i="1"/>
  <c r="BY150" i="1"/>
  <c r="BY149" i="1"/>
  <c r="BY148" i="1"/>
  <c r="BY147" i="1"/>
  <c r="BY146" i="1"/>
  <c r="BY145" i="1"/>
  <c r="BY144" i="1"/>
  <c r="BY143" i="1"/>
  <c r="BY142" i="1"/>
  <c r="BY141" i="1"/>
  <c r="BY140" i="1"/>
  <c r="BY139" i="1"/>
  <c r="BY138" i="1"/>
  <c r="BY137" i="1"/>
  <c r="BY136" i="1"/>
  <c r="BY135" i="1"/>
  <c r="BY134" i="1"/>
  <c r="BY133" i="1"/>
  <c r="BY132" i="1"/>
  <c r="BY131" i="1"/>
  <c r="BY130" i="1"/>
  <c r="BY129" i="1"/>
  <c r="BY128" i="1"/>
  <c r="BY127" i="1"/>
  <c r="BY126" i="1"/>
  <c r="BY125" i="1"/>
  <c r="BY124" i="1"/>
  <c r="BY123" i="1"/>
  <c r="BY122" i="1"/>
  <c r="BY121" i="1"/>
  <c r="BY120" i="1"/>
  <c r="BY119" i="1"/>
  <c r="BY118" i="1"/>
  <c r="BY117" i="1"/>
  <c r="BY116" i="1"/>
  <c r="BY115" i="1"/>
  <c r="BY114" i="1"/>
  <c r="BY113" i="1"/>
  <c r="BY112" i="1"/>
  <c r="BY111" i="1"/>
  <c r="BY110" i="1"/>
  <c r="BY109" i="1"/>
  <c r="BY108" i="1"/>
  <c r="BY107" i="1"/>
  <c r="BY106" i="1"/>
  <c r="BY105" i="1"/>
  <c r="BY104" i="1"/>
  <c r="BY103" i="1"/>
  <c r="BY102" i="1"/>
  <c r="BY101" i="1"/>
  <c r="BY100" i="1"/>
  <c r="BY99" i="1"/>
  <c r="BY98" i="1"/>
  <c r="BY97" i="1"/>
  <c r="BY96" i="1"/>
  <c r="BY95" i="1"/>
  <c r="BY94" i="1"/>
  <c r="BY93" i="1"/>
  <c r="BY92" i="1"/>
  <c r="BY91" i="1"/>
  <c r="BY90" i="1"/>
  <c r="BY89" i="1"/>
  <c r="BY88" i="1"/>
  <c r="BY87" i="1"/>
  <c r="BY86" i="1"/>
  <c r="BY85" i="1"/>
  <c r="BY84" i="1"/>
  <c r="BY83" i="1"/>
  <c r="BY82" i="1"/>
  <c r="BY81" i="1"/>
  <c r="BY80" i="1"/>
  <c r="BY79" i="1"/>
  <c r="BY78" i="1"/>
  <c r="BY77" i="1"/>
  <c r="BY76" i="1"/>
  <c r="BY75" i="1"/>
  <c r="BY74" i="1"/>
  <c r="BY73" i="1"/>
  <c r="BY72" i="1"/>
  <c r="BY71" i="1"/>
  <c r="BY70" i="1"/>
  <c r="BY69" i="1"/>
  <c r="BY68" i="1"/>
  <c r="BY67" i="1"/>
  <c r="BY66" i="1"/>
  <c r="BY65" i="1"/>
  <c r="BY64" i="1"/>
  <c r="BY63" i="1"/>
  <c r="BY62" i="1"/>
  <c r="BY61" i="1"/>
  <c r="BY60" i="1"/>
  <c r="BY59" i="1"/>
  <c r="BY58" i="1"/>
  <c r="BY57" i="1"/>
  <c r="BY56" i="1"/>
  <c r="BY55" i="1"/>
  <c r="BY54" i="1"/>
  <c r="BY53" i="1"/>
  <c r="BY52" i="1"/>
  <c r="BY51" i="1"/>
  <c r="BY50" i="1"/>
  <c r="BY49" i="1"/>
  <c r="BY48" i="1"/>
  <c r="BY47" i="1"/>
  <c r="BY46" i="1"/>
  <c r="BY45" i="1"/>
  <c r="BY44" i="1"/>
  <c r="BY43" i="1"/>
  <c r="BY42" i="1"/>
  <c r="BY41" i="1"/>
  <c r="BY40" i="1"/>
  <c r="BY39" i="1"/>
  <c r="BY38" i="1"/>
  <c r="BY37" i="1"/>
  <c r="BY36" i="1"/>
  <c r="BY35" i="1"/>
  <c r="BY34" i="1"/>
  <c r="BY33" i="1"/>
  <c r="BY32" i="1"/>
  <c r="BY31" i="1"/>
  <c r="BY30" i="1"/>
  <c r="BY29" i="1"/>
  <c r="BY28" i="1"/>
  <c r="BQ387" i="1"/>
  <c r="BQ386" i="1"/>
  <c r="BQ385" i="1"/>
  <c r="BQ384" i="1"/>
  <c r="BQ383" i="1"/>
  <c r="BQ382" i="1"/>
  <c r="BQ381" i="1"/>
  <c r="BQ380" i="1"/>
  <c r="BQ379" i="1"/>
  <c r="BQ378" i="1"/>
  <c r="BQ377" i="1"/>
  <c r="BQ376" i="1"/>
  <c r="BQ375" i="1"/>
  <c r="BQ374" i="1"/>
  <c r="BQ373" i="1"/>
  <c r="BQ372" i="1"/>
  <c r="BQ371" i="1"/>
  <c r="BQ370" i="1"/>
  <c r="BQ369" i="1"/>
  <c r="BQ368" i="1"/>
  <c r="BQ367" i="1"/>
  <c r="BQ366" i="1"/>
  <c r="BQ365" i="1"/>
  <c r="BQ364" i="1"/>
  <c r="BQ363" i="1"/>
  <c r="BQ362" i="1"/>
  <c r="BQ361" i="1"/>
  <c r="BQ360" i="1"/>
  <c r="BQ359" i="1"/>
  <c r="BQ358" i="1"/>
  <c r="BQ357" i="1"/>
  <c r="BQ356" i="1"/>
  <c r="BQ355" i="1"/>
  <c r="BQ354" i="1"/>
  <c r="BQ353" i="1"/>
  <c r="BQ352" i="1"/>
  <c r="BQ351" i="1"/>
  <c r="BQ350" i="1"/>
  <c r="BQ349" i="1"/>
  <c r="BQ348" i="1"/>
  <c r="BQ347" i="1"/>
  <c r="BQ346" i="1"/>
  <c r="BQ345" i="1"/>
  <c r="BQ344" i="1"/>
  <c r="BQ343" i="1"/>
  <c r="BQ342" i="1"/>
  <c r="BQ341" i="1"/>
  <c r="BQ340" i="1"/>
  <c r="BQ339" i="1"/>
  <c r="BQ338" i="1"/>
  <c r="BQ337" i="1"/>
  <c r="BQ336" i="1"/>
  <c r="BQ335" i="1"/>
  <c r="BQ334" i="1"/>
  <c r="BQ333" i="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BQ33" i="1"/>
  <c r="BQ32" i="1"/>
  <c r="BQ31" i="1"/>
  <c r="BQ30" i="1"/>
  <c r="BQ29" i="1"/>
  <c r="BQ28" i="1"/>
  <c r="BI387" i="1"/>
  <c r="BI386" i="1"/>
  <c r="BI385" i="1"/>
  <c r="BI384" i="1"/>
  <c r="BI383" i="1"/>
  <c r="BI382" i="1"/>
  <c r="BI381" i="1"/>
  <c r="BI380" i="1"/>
  <c r="BI379" i="1"/>
  <c r="BI378" i="1"/>
  <c r="BI377" i="1"/>
  <c r="BI376" i="1"/>
  <c r="BI375" i="1"/>
  <c r="BI374" i="1"/>
  <c r="BI373" i="1"/>
  <c r="BI372" i="1"/>
  <c r="BI371" i="1"/>
  <c r="BI370" i="1"/>
  <c r="BI369" i="1"/>
  <c r="BI368" i="1"/>
  <c r="BI367" i="1"/>
  <c r="BI366" i="1"/>
  <c r="BI365" i="1"/>
  <c r="BI364" i="1"/>
  <c r="BI363" i="1"/>
  <c r="BI362" i="1"/>
  <c r="BI361" i="1"/>
  <c r="BI360" i="1"/>
  <c r="BI359" i="1"/>
  <c r="BI358" i="1"/>
  <c r="BI357" i="1"/>
  <c r="BI356" i="1"/>
  <c r="BI355" i="1"/>
  <c r="BI354" i="1"/>
  <c r="BI353" i="1"/>
  <c r="BI352" i="1"/>
  <c r="BI351" i="1"/>
  <c r="BI350" i="1"/>
  <c r="BI349" i="1"/>
  <c r="BI348" i="1"/>
  <c r="BI347" i="1"/>
  <c r="BI346" i="1"/>
  <c r="BI345" i="1"/>
  <c r="BI344" i="1"/>
  <c r="BI343" i="1"/>
  <c r="BI342" i="1"/>
  <c r="BI341" i="1"/>
  <c r="BI340" i="1"/>
  <c r="BI339" i="1"/>
  <c r="BI338" i="1"/>
  <c r="BI337" i="1"/>
  <c r="BI336" i="1"/>
  <c r="BI335" i="1"/>
  <c r="BI334" i="1"/>
  <c r="BI333" i="1"/>
  <c r="BI332" i="1"/>
  <c r="BI331" i="1"/>
  <c r="BI330" i="1"/>
  <c r="BI329" i="1"/>
  <c r="BI328" i="1"/>
  <c r="BI327" i="1"/>
  <c r="BI326" i="1"/>
  <c r="BI325" i="1"/>
  <c r="BI324" i="1"/>
  <c r="BI323" i="1"/>
  <c r="BI322" i="1"/>
  <c r="BI321" i="1"/>
  <c r="BI320" i="1"/>
  <c r="BI319" i="1"/>
  <c r="BI318" i="1"/>
  <c r="BI317" i="1"/>
  <c r="BI316" i="1"/>
  <c r="BI315" i="1"/>
  <c r="BI314" i="1"/>
  <c r="BI313" i="1"/>
  <c r="BI312" i="1"/>
  <c r="BI311" i="1"/>
  <c r="BI310" i="1"/>
  <c r="BI309" i="1"/>
  <c r="BI308" i="1"/>
  <c r="BI307" i="1"/>
  <c r="BI306" i="1"/>
  <c r="BI305" i="1"/>
  <c r="BI304" i="1"/>
  <c r="BI303" i="1"/>
  <c r="BI302" i="1"/>
  <c r="BI301" i="1"/>
  <c r="BI300" i="1"/>
  <c r="BI299" i="1"/>
  <c r="BI298" i="1"/>
  <c r="BI297" i="1"/>
  <c r="BI296" i="1"/>
  <c r="BI295" i="1"/>
  <c r="BI294" i="1"/>
  <c r="BI293" i="1"/>
  <c r="BI292" i="1"/>
  <c r="BI291" i="1"/>
  <c r="BI290" i="1"/>
  <c r="BI289" i="1"/>
  <c r="BI288" i="1"/>
  <c r="BI287" i="1"/>
  <c r="BI286" i="1"/>
  <c r="BI285" i="1"/>
  <c r="BI284" i="1"/>
  <c r="BI283" i="1"/>
  <c r="BI282" i="1"/>
  <c r="BI281" i="1"/>
  <c r="BI280" i="1"/>
  <c r="BI279" i="1"/>
  <c r="BI278" i="1"/>
  <c r="BI277" i="1"/>
  <c r="BI276" i="1"/>
  <c r="BI275" i="1"/>
  <c r="BI274" i="1"/>
  <c r="BI273" i="1"/>
  <c r="BI272" i="1"/>
  <c r="BI271" i="1"/>
  <c r="BI270" i="1"/>
  <c r="BI269" i="1"/>
  <c r="BI268" i="1"/>
  <c r="BI267" i="1"/>
  <c r="BI266" i="1"/>
  <c r="BI265" i="1"/>
  <c r="BI264" i="1"/>
  <c r="BI263" i="1"/>
  <c r="BI262" i="1"/>
  <c r="BI261" i="1"/>
  <c r="BI260" i="1"/>
  <c r="BI259" i="1"/>
  <c r="BI258" i="1"/>
  <c r="BI257" i="1"/>
  <c r="BI256" i="1"/>
  <c r="BI255" i="1"/>
  <c r="BI254" i="1"/>
  <c r="BI253" i="1"/>
  <c r="BI252" i="1"/>
  <c r="BI251" i="1"/>
  <c r="BI250" i="1"/>
  <c r="BI249" i="1"/>
  <c r="BI248" i="1"/>
  <c r="BI247" i="1"/>
  <c r="BI246" i="1"/>
  <c r="BI245" i="1"/>
  <c r="BI244" i="1"/>
  <c r="BI243" i="1"/>
  <c r="BI242" i="1"/>
  <c r="BI241" i="1"/>
  <c r="BI240" i="1"/>
  <c r="BI239" i="1"/>
  <c r="BI238" i="1"/>
  <c r="BI237" i="1"/>
  <c r="BI236" i="1"/>
  <c r="BI235" i="1"/>
  <c r="BI234" i="1"/>
  <c r="BI233" i="1"/>
  <c r="BI232" i="1"/>
  <c r="BI231" i="1"/>
  <c r="BI230" i="1"/>
  <c r="BI229" i="1"/>
  <c r="BI228" i="1"/>
  <c r="BI227" i="1"/>
  <c r="BI226" i="1"/>
  <c r="BI225" i="1"/>
  <c r="BI224" i="1"/>
  <c r="BI223" i="1"/>
  <c r="BI222" i="1"/>
  <c r="BI221" i="1"/>
  <c r="BI220" i="1"/>
  <c r="BI219" i="1"/>
  <c r="BI218" i="1"/>
  <c r="BI217" i="1"/>
  <c r="BI216" i="1"/>
  <c r="BI215" i="1"/>
  <c r="BI214" i="1"/>
  <c r="BI213" i="1"/>
  <c r="BI212" i="1"/>
  <c r="BI211" i="1"/>
  <c r="BI210" i="1"/>
  <c r="BI209" i="1"/>
  <c r="BI208" i="1"/>
  <c r="BI207" i="1"/>
  <c r="BI206" i="1"/>
  <c r="BI205" i="1"/>
  <c r="BI204" i="1"/>
  <c r="BI203" i="1"/>
  <c r="BI202" i="1"/>
  <c r="BI201" i="1"/>
  <c r="BI200" i="1"/>
  <c r="BI199" i="1"/>
  <c r="BI198" i="1"/>
  <c r="BI197" i="1"/>
  <c r="BI196" i="1"/>
  <c r="BI195" i="1"/>
  <c r="BI194" i="1"/>
  <c r="BI193" i="1"/>
  <c r="BI192" i="1"/>
  <c r="BI191" i="1"/>
  <c r="BI190" i="1"/>
  <c r="BI189" i="1"/>
  <c r="BI188" i="1"/>
  <c r="BI187" i="1"/>
  <c r="BI186" i="1"/>
  <c r="BI185" i="1"/>
  <c r="BI184" i="1"/>
  <c r="BI183" i="1"/>
  <c r="BI182" i="1"/>
  <c r="BI181" i="1"/>
  <c r="BI180" i="1"/>
  <c r="BI179" i="1"/>
  <c r="BI178" i="1"/>
  <c r="BI177" i="1"/>
  <c r="BI176" i="1"/>
  <c r="BI175" i="1"/>
  <c r="BI174" i="1"/>
  <c r="BI173" i="1"/>
  <c r="BI172" i="1"/>
  <c r="BI171" i="1"/>
  <c r="BI170" i="1"/>
  <c r="BI169" i="1"/>
  <c r="BI168" i="1"/>
  <c r="BI167" i="1"/>
  <c r="BI166" i="1"/>
  <c r="BI165" i="1"/>
  <c r="BI164" i="1"/>
  <c r="BI163" i="1"/>
  <c r="BI162" i="1"/>
  <c r="BI161" i="1"/>
  <c r="BI160" i="1"/>
  <c r="BI159" i="1"/>
  <c r="BI158" i="1"/>
  <c r="BI157" i="1"/>
  <c r="BI156" i="1"/>
  <c r="BI155" i="1"/>
  <c r="BI154" i="1"/>
  <c r="BI153" i="1"/>
  <c r="BI152" i="1"/>
  <c r="BI151" i="1"/>
  <c r="BI150" i="1"/>
  <c r="BI149" i="1"/>
  <c r="BI148" i="1"/>
  <c r="BI147" i="1"/>
  <c r="BI146" i="1"/>
  <c r="BI145" i="1"/>
  <c r="BI144" i="1"/>
  <c r="BI143" i="1"/>
  <c r="BI142" i="1"/>
  <c r="BI141" i="1"/>
  <c r="BI140" i="1"/>
  <c r="BI139" i="1"/>
  <c r="BI138" i="1"/>
  <c r="BI137" i="1"/>
  <c r="BI136" i="1"/>
  <c r="BI135" i="1"/>
  <c r="BI134" i="1"/>
  <c r="BI133" i="1"/>
  <c r="BI132" i="1"/>
  <c r="BI131" i="1"/>
  <c r="BI130" i="1"/>
  <c r="BI129" i="1"/>
  <c r="BI128" i="1"/>
  <c r="BI127" i="1"/>
  <c r="BI126" i="1"/>
  <c r="BI125" i="1"/>
  <c r="BI124" i="1"/>
  <c r="BI123" i="1"/>
  <c r="BI122" i="1"/>
  <c r="BI121" i="1"/>
  <c r="BI120" i="1"/>
  <c r="BI119" i="1"/>
  <c r="BI118" i="1"/>
  <c r="BI117" i="1"/>
  <c r="BI116" i="1"/>
  <c r="BI115" i="1"/>
  <c r="BI114" i="1"/>
  <c r="BI113" i="1"/>
  <c r="BI112" i="1"/>
  <c r="BI111" i="1"/>
  <c r="BI110" i="1"/>
  <c r="BI109" i="1"/>
  <c r="BI108" i="1"/>
  <c r="BI107" i="1"/>
  <c r="BI106" i="1"/>
  <c r="BI105" i="1"/>
  <c r="BI104" i="1"/>
  <c r="BI103" i="1"/>
  <c r="BI102" i="1"/>
  <c r="BI101" i="1"/>
  <c r="BI100" i="1"/>
  <c r="BI99" i="1"/>
  <c r="BI98" i="1"/>
  <c r="BI97" i="1"/>
  <c r="BI96" i="1"/>
  <c r="BI95" i="1"/>
  <c r="BI94" i="1"/>
  <c r="BI93" i="1"/>
  <c r="BI92" i="1"/>
  <c r="BI91" i="1"/>
  <c r="BI90" i="1"/>
  <c r="BI89" i="1"/>
  <c r="BI88" i="1"/>
  <c r="BI87" i="1"/>
  <c r="BI86" i="1"/>
  <c r="BI85" i="1"/>
  <c r="BI84" i="1"/>
  <c r="BI83" i="1"/>
  <c r="BI82" i="1"/>
  <c r="BI81" i="1"/>
  <c r="BI80" i="1"/>
  <c r="BI79" i="1"/>
  <c r="BI78" i="1"/>
  <c r="BI77" i="1"/>
  <c r="BI76" i="1"/>
  <c r="BI75" i="1"/>
  <c r="BI74" i="1"/>
  <c r="BI73" i="1"/>
  <c r="BI72" i="1"/>
  <c r="BI71" i="1"/>
  <c r="BI70" i="1"/>
  <c r="BI69" i="1"/>
  <c r="BI68" i="1"/>
  <c r="BI67" i="1"/>
  <c r="BI66" i="1"/>
  <c r="BI65" i="1"/>
  <c r="BI6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6" i="1"/>
  <c r="BI35" i="1"/>
  <c r="BI34" i="1"/>
  <c r="BI33" i="1"/>
  <c r="BI32" i="1"/>
  <c r="BI31" i="1"/>
  <c r="BI30" i="1"/>
  <c r="BI29" i="1"/>
  <c r="BI28" i="1"/>
  <c r="AL387" i="1"/>
  <c r="AL386" i="1"/>
  <c r="AL385" i="1"/>
  <c r="AL384" i="1"/>
  <c r="AL383" i="1"/>
  <c r="AL382" i="1"/>
  <c r="AL381" i="1"/>
  <c r="AL380" i="1"/>
  <c r="AL379" i="1"/>
  <c r="AL378" i="1"/>
  <c r="AL377" i="1"/>
  <c r="AL376" i="1"/>
  <c r="AL375" i="1"/>
  <c r="AL374"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6" i="1"/>
  <c r="AL335" i="1"/>
  <c r="AL334"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C387" i="1"/>
  <c r="AF387" i="1" s="1"/>
  <c r="AD387" i="1" s="1"/>
  <c r="AC386" i="1"/>
  <c r="AF386" i="1" s="1"/>
  <c r="AD386" i="1" s="1"/>
  <c r="AC385" i="1"/>
  <c r="AF385" i="1" s="1"/>
  <c r="AD385" i="1" s="1"/>
  <c r="AC384" i="1"/>
  <c r="AF384" i="1" s="1"/>
  <c r="AD384" i="1" s="1"/>
  <c r="AC383" i="1"/>
  <c r="AF383" i="1" s="1"/>
  <c r="AC382" i="1"/>
  <c r="AF382" i="1" s="1"/>
  <c r="AD382" i="1" s="1"/>
  <c r="AC381" i="1"/>
  <c r="AF381" i="1" s="1"/>
  <c r="AD381" i="1" s="1"/>
  <c r="AC380" i="1"/>
  <c r="AF380" i="1" s="1"/>
  <c r="AD380" i="1" s="1"/>
  <c r="AC379" i="1"/>
  <c r="AF379" i="1" s="1"/>
  <c r="AD379" i="1" s="1"/>
  <c r="AC378" i="1"/>
  <c r="AF378" i="1" s="1"/>
  <c r="AD378" i="1" s="1"/>
  <c r="AC377" i="1"/>
  <c r="AF377" i="1" s="1"/>
  <c r="AD377" i="1" s="1"/>
  <c r="AC376" i="1"/>
  <c r="AF376" i="1" s="1"/>
  <c r="AD376" i="1" s="1"/>
  <c r="AC375" i="1"/>
  <c r="AF375" i="1" s="1"/>
  <c r="AD375" i="1" s="1"/>
  <c r="AC374" i="1"/>
  <c r="AF374" i="1" s="1"/>
  <c r="AD374" i="1" s="1"/>
  <c r="AC373" i="1"/>
  <c r="AF373" i="1" s="1"/>
  <c r="AD373" i="1" s="1"/>
  <c r="AC372" i="1"/>
  <c r="AF372" i="1" s="1"/>
  <c r="AD372" i="1" s="1"/>
  <c r="AC371" i="1"/>
  <c r="AF371" i="1" s="1"/>
  <c r="AD371" i="1" s="1"/>
  <c r="AC370" i="1"/>
  <c r="AF370" i="1" s="1"/>
  <c r="AD370" i="1" s="1"/>
  <c r="AC369" i="1"/>
  <c r="AF369" i="1" s="1"/>
  <c r="AD369" i="1" s="1"/>
  <c r="AC368" i="1"/>
  <c r="AF368" i="1" s="1"/>
  <c r="AD368" i="1" s="1"/>
  <c r="AC367" i="1"/>
  <c r="AF367" i="1" s="1"/>
  <c r="AD367" i="1" s="1"/>
  <c r="AC366" i="1"/>
  <c r="AF366" i="1" s="1"/>
  <c r="AD366" i="1" s="1"/>
  <c r="AC365" i="1"/>
  <c r="AF365" i="1" s="1"/>
  <c r="AC364" i="1"/>
  <c r="AF364" i="1" s="1"/>
  <c r="AD364" i="1" s="1"/>
  <c r="AC363" i="1"/>
  <c r="AF363" i="1" s="1"/>
  <c r="AD363" i="1" s="1"/>
  <c r="AC362" i="1"/>
  <c r="AF362" i="1" s="1"/>
  <c r="AD362" i="1" s="1"/>
  <c r="AC361" i="1"/>
  <c r="AF361" i="1" s="1"/>
  <c r="AD361" i="1" s="1"/>
  <c r="AC360" i="1"/>
  <c r="AF360" i="1" s="1"/>
  <c r="AD360" i="1" s="1"/>
  <c r="AC359" i="1"/>
  <c r="AF359" i="1" s="1"/>
  <c r="AD359" i="1" s="1"/>
  <c r="AC358" i="1"/>
  <c r="AF358" i="1" s="1"/>
  <c r="AD358" i="1" s="1"/>
  <c r="AC357" i="1"/>
  <c r="AF357" i="1" s="1"/>
  <c r="AD357" i="1" s="1"/>
  <c r="AC356" i="1"/>
  <c r="AF356" i="1" s="1"/>
  <c r="AC355" i="1"/>
  <c r="AF355" i="1" s="1"/>
  <c r="AC354" i="1"/>
  <c r="AF354" i="1" s="1"/>
  <c r="AD354" i="1" s="1"/>
  <c r="AC353" i="1"/>
  <c r="AF353" i="1" s="1"/>
  <c r="AD353" i="1" s="1"/>
  <c r="AC352" i="1"/>
  <c r="AF352" i="1" s="1"/>
  <c r="AC351" i="1"/>
  <c r="AF351" i="1" s="1"/>
  <c r="AD351" i="1" s="1"/>
  <c r="AC350" i="1"/>
  <c r="AF350" i="1" s="1"/>
  <c r="AD350" i="1" s="1"/>
  <c r="AC349" i="1"/>
  <c r="AF349" i="1" s="1"/>
  <c r="AD349" i="1" s="1"/>
  <c r="AC348" i="1"/>
  <c r="AF348" i="1" s="1"/>
  <c r="AD348" i="1" s="1"/>
  <c r="AC347" i="1"/>
  <c r="AF347" i="1" s="1"/>
  <c r="AD347" i="1" s="1"/>
  <c r="AC346" i="1"/>
  <c r="AF346" i="1" s="1"/>
  <c r="AD346" i="1" s="1"/>
  <c r="AC345" i="1"/>
  <c r="AF345" i="1" s="1"/>
  <c r="AC344" i="1"/>
  <c r="AF344" i="1" s="1"/>
  <c r="AC343" i="1"/>
  <c r="AF343" i="1" s="1"/>
  <c r="AC342" i="1"/>
  <c r="AF342" i="1" s="1"/>
  <c r="AD342" i="1" s="1"/>
  <c r="AC341" i="1"/>
  <c r="AF341" i="1" s="1"/>
  <c r="AD341" i="1" s="1"/>
  <c r="AC340" i="1"/>
  <c r="AF340" i="1" s="1"/>
  <c r="AD340" i="1" s="1"/>
  <c r="AC339" i="1"/>
  <c r="AF339" i="1" s="1"/>
  <c r="AD339" i="1" s="1"/>
  <c r="AC338" i="1"/>
  <c r="AF338" i="1" s="1"/>
  <c r="AC337" i="1"/>
  <c r="AF337" i="1" s="1"/>
  <c r="AC336" i="1"/>
  <c r="AF336" i="1" s="1"/>
  <c r="AD336" i="1" s="1"/>
  <c r="AC335" i="1"/>
  <c r="AF335" i="1" s="1"/>
  <c r="AD335" i="1" s="1"/>
  <c r="AC334" i="1"/>
  <c r="AF334" i="1" s="1"/>
  <c r="AD334" i="1" s="1"/>
  <c r="AC333" i="1"/>
  <c r="AF333" i="1" s="1"/>
  <c r="AC332" i="1"/>
  <c r="AF332" i="1" s="1"/>
  <c r="AD332" i="1" s="1"/>
  <c r="AC331" i="1"/>
  <c r="AF331" i="1" s="1"/>
  <c r="AD331" i="1" s="1"/>
  <c r="AC330" i="1"/>
  <c r="AF330" i="1" s="1"/>
  <c r="AC329" i="1"/>
  <c r="AF329" i="1" s="1"/>
  <c r="AD329" i="1" s="1"/>
  <c r="AC328" i="1"/>
  <c r="AF328" i="1" s="1"/>
  <c r="AD328" i="1" s="1"/>
  <c r="AC327" i="1"/>
  <c r="AF327" i="1" s="1"/>
  <c r="AC326" i="1"/>
  <c r="AF326" i="1" s="1"/>
  <c r="AD326" i="1" s="1"/>
  <c r="AC325" i="1"/>
  <c r="AF325" i="1" s="1"/>
  <c r="AD325" i="1" s="1"/>
  <c r="AC324" i="1"/>
  <c r="AF324" i="1" s="1"/>
  <c r="AD324" i="1" s="1"/>
  <c r="AC323" i="1"/>
  <c r="AF323" i="1" s="1"/>
  <c r="AD323" i="1" s="1"/>
  <c r="AC322" i="1"/>
  <c r="AF322" i="1" s="1"/>
  <c r="AD322" i="1" s="1"/>
  <c r="AC321" i="1"/>
  <c r="AF321" i="1" s="1"/>
  <c r="AD321" i="1" s="1"/>
  <c r="AC320" i="1"/>
  <c r="AF320" i="1" s="1"/>
  <c r="AD320" i="1" s="1"/>
  <c r="AC319" i="1"/>
  <c r="AF319" i="1" s="1"/>
  <c r="AD319" i="1" s="1"/>
  <c r="AC318" i="1"/>
  <c r="AF318" i="1" s="1"/>
  <c r="AD318" i="1" s="1"/>
  <c r="AC317" i="1"/>
  <c r="AF317" i="1" s="1"/>
  <c r="AD317" i="1" s="1"/>
  <c r="AC316" i="1"/>
  <c r="AF316" i="1" s="1"/>
  <c r="AD316" i="1" s="1"/>
  <c r="AC315" i="1"/>
  <c r="AF315" i="1" s="1"/>
  <c r="AD315" i="1" s="1"/>
  <c r="AC314" i="1"/>
  <c r="AF314" i="1" s="1"/>
  <c r="AD314" i="1" s="1"/>
  <c r="AC313" i="1"/>
  <c r="AF313" i="1" s="1"/>
  <c r="AD313" i="1" s="1"/>
  <c r="AC312" i="1"/>
  <c r="AF312" i="1" s="1"/>
  <c r="AD312" i="1" s="1"/>
  <c r="AC311" i="1"/>
  <c r="AF311" i="1" s="1"/>
  <c r="AD311" i="1" s="1"/>
  <c r="AC310" i="1"/>
  <c r="AF310" i="1" s="1"/>
  <c r="AD310" i="1" s="1"/>
  <c r="AC309" i="1"/>
  <c r="AF309" i="1" s="1"/>
  <c r="AC308" i="1"/>
  <c r="AF308" i="1" s="1"/>
  <c r="AC307" i="1"/>
  <c r="AF307" i="1" s="1"/>
  <c r="AD307" i="1" s="1"/>
  <c r="AC306" i="1"/>
  <c r="AF306" i="1" s="1"/>
  <c r="AD306" i="1" s="1"/>
  <c r="AC305" i="1"/>
  <c r="AF305" i="1" s="1"/>
  <c r="AC304" i="1"/>
  <c r="AF304" i="1" s="1"/>
  <c r="AD304" i="1" s="1"/>
  <c r="AC303" i="1"/>
  <c r="AF303" i="1" s="1"/>
  <c r="AD303" i="1" s="1"/>
  <c r="AC302" i="1"/>
  <c r="AF302" i="1" s="1"/>
  <c r="AD302" i="1" s="1"/>
  <c r="AC301" i="1"/>
  <c r="AF301" i="1" s="1"/>
  <c r="AC300" i="1"/>
  <c r="AF300" i="1" s="1"/>
  <c r="AD300" i="1" s="1"/>
  <c r="AC299" i="1"/>
  <c r="AF299" i="1" s="1"/>
  <c r="AD299" i="1" s="1"/>
  <c r="AC298" i="1"/>
  <c r="AF298" i="1" s="1"/>
  <c r="AD298" i="1" s="1"/>
  <c r="AC297" i="1"/>
  <c r="AF297" i="1" s="1"/>
  <c r="AD297" i="1" s="1"/>
  <c r="AC296" i="1"/>
  <c r="AF296" i="1" s="1"/>
  <c r="AD296" i="1" s="1"/>
  <c r="AC295" i="1"/>
  <c r="AF295" i="1" s="1"/>
  <c r="AC294" i="1"/>
  <c r="AF294" i="1" s="1"/>
  <c r="AD294" i="1" s="1"/>
  <c r="AC293" i="1"/>
  <c r="AF293" i="1" s="1"/>
  <c r="AD293" i="1" s="1"/>
  <c r="AC292" i="1"/>
  <c r="AF292" i="1" s="1"/>
  <c r="AD292" i="1" s="1"/>
  <c r="AC291" i="1"/>
  <c r="AF291" i="1" s="1"/>
  <c r="AD291" i="1" s="1"/>
  <c r="AC290" i="1"/>
  <c r="AF290" i="1" s="1"/>
  <c r="AD290" i="1" s="1"/>
  <c r="AC289" i="1"/>
  <c r="AF289" i="1" s="1"/>
  <c r="AC288" i="1"/>
  <c r="AF288" i="1" s="1"/>
  <c r="AD288" i="1" s="1"/>
  <c r="AC287" i="1"/>
  <c r="AF287" i="1" s="1"/>
  <c r="AD287" i="1" s="1"/>
  <c r="AC286" i="1"/>
  <c r="AF286" i="1" s="1"/>
  <c r="AD286" i="1" s="1"/>
  <c r="AC285" i="1"/>
  <c r="AF285" i="1" s="1"/>
  <c r="AD285" i="1" s="1"/>
  <c r="AC284" i="1"/>
  <c r="AF284" i="1" s="1"/>
  <c r="AC283" i="1"/>
  <c r="AF283" i="1" s="1"/>
  <c r="AD283" i="1" s="1"/>
  <c r="AC282" i="1"/>
  <c r="AF282" i="1" s="1"/>
  <c r="AD282" i="1" s="1"/>
  <c r="AC281" i="1"/>
  <c r="AF281" i="1" s="1"/>
  <c r="AC280" i="1"/>
  <c r="AF280" i="1" s="1"/>
  <c r="AD280" i="1" s="1"/>
  <c r="AC279" i="1"/>
  <c r="AF279" i="1" s="1"/>
  <c r="AC278" i="1"/>
  <c r="AF278" i="1" s="1"/>
  <c r="AC277" i="1"/>
  <c r="AF277" i="1" s="1"/>
  <c r="AD277" i="1" s="1"/>
  <c r="AC276" i="1"/>
  <c r="AF276" i="1" s="1"/>
  <c r="AD276" i="1" s="1"/>
  <c r="AC275" i="1"/>
  <c r="AF275" i="1" s="1"/>
  <c r="AD275" i="1" s="1"/>
  <c r="AC274" i="1"/>
  <c r="AF274" i="1" s="1"/>
  <c r="AD274" i="1" s="1"/>
  <c r="AC273" i="1"/>
  <c r="AF273" i="1" s="1"/>
  <c r="AD273" i="1" s="1"/>
  <c r="AC272" i="1"/>
  <c r="AF272" i="1" s="1"/>
  <c r="AC271" i="1"/>
  <c r="AF271" i="1" s="1"/>
  <c r="AD271" i="1" s="1"/>
  <c r="AC270" i="1"/>
  <c r="AF270" i="1" s="1"/>
  <c r="AD270" i="1" s="1"/>
  <c r="AC269" i="1"/>
  <c r="AF269" i="1" s="1"/>
  <c r="AC268" i="1"/>
  <c r="AF268" i="1" s="1"/>
  <c r="AD268" i="1" s="1"/>
  <c r="AC267" i="1"/>
  <c r="AF267" i="1" s="1"/>
  <c r="AD267" i="1" s="1"/>
  <c r="AC266" i="1"/>
  <c r="AF266" i="1" s="1"/>
  <c r="AC265" i="1"/>
  <c r="AF265" i="1" s="1"/>
  <c r="AC264" i="1"/>
  <c r="AF264" i="1" s="1"/>
  <c r="AD264" i="1" s="1"/>
  <c r="AC263" i="1"/>
  <c r="AF263" i="1" s="1"/>
  <c r="AD263" i="1" s="1"/>
  <c r="AC262" i="1"/>
  <c r="AF262" i="1" s="1"/>
  <c r="AD262" i="1" s="1"/>
  <c r="AC261" i="1"/>
  <c r="AF261" i="1" s="1"/>
  <c r="AD261" i="1" s="1"/>
  <c r="AC260" i="1"/>
  <c r="AF260" i="1" s="1"/>
  <c r="AD260" i="1" s="1"/>
  <c r="AC259" i="1"/>
  <c r="AF259" i="1" s="1"/>
  <c r="AD259" i="1" s="1"/>
  <c r="AC258" i="1"/>
  <c r="AF258" i="1" s="1"/>
  <c r="AD258" i="1" s="1"/>
  <c r="AC257" i="1"/>
  <c r="AF257" i="1" s="1"/>
  <c r="AD257" i="1" s="1"/>
  <c r="AC256" i="1"/>
  <c r="AF256" i="1" s="1"/>
  <c r="AC255" i="1"/>
  <c r="AF255" i="1" s="1"/>
  <c r="AD255" i="1" s="1"/>
  <c r="AC254" i="1"/>
  <c r="AF254" i="1" s="1"/>
  <c r="AD254" i="1" s="1"/>
  <c r="AC253" i="1"/>
  <c r="AF253" i="1" s="1"/>
  <c r="AD253" i="1" s="1"/>
  <c r="AC252" i="1"/>
  <c r="AF252" i="1" s="1"/>
  <c r="AD252" i="1" s="1"/>
  <c r="AC251" i="1"/>
  <c r="AF251" i="1" s="1"/>
  <c r="AD251" i="1" s="1"/>
  <c r="AC250" i="1"/>
  <c r="AF250" i="1" s="1"/>
  <c r="AC249" i="1"/>
  <c r="AF249" i="1" s="1"/>
  <c r="AD249" i="1" s="1"/>
  <c r="AC248" i="1"/>
  <c r="AF248" i="1" s="1"/>
  <c r="AD248" i="1" s="1"/>
  <c r="AC247" i="1"/>
  <c r="AF247" i="1" s="1"/>
  <c r="AD247" i="1" s="1"/>
  <c r="AC246" i="1"/>
  <c r="AF246" i="1" s="1"/>
  <c r="AD246" i="1" s="1"/>
  <c r="AC245" i="1"/>
  <c r="AF245" i="1" s="1"/>
  <c r="AD245" i="1" s="1"/>
  <c r="AC244" i="1"/>
  <c r="AF244" i="1" s="1"/>
  <c r="AD244" i="1" s="1"/>
  <c r="AC243" i="1"/>
  <c r="AF243" i="1" s="1"/>
  <c r="AC242" i="1"/>
  <c r="AF242" i="1" s="1"/>
  <c r="AD242" i="1" s="1"/>
  <c r="AC241" i="1"/>
  <c r="AF241" i="1" s="1"/>
  <c r="AD241" i="1" s="1"/>
  <c r="AC240" i="1"/>
  <c r="AF240" i="1" s="1"/>
  <c r="AD240" i="1" s="1"/>
  <c r="AC239" i="1"/>
  <c r="AF239" i="1" s="1"/>
  <c r="AD239" i="1" s="1"/>
  <c r="AC238" i="1"/>
  <c r="AF238" i="1" s="1"/>
  <c r="AD238" i="1" s="1"/>
  <c r="AC237" i="1"/>
  <c r="AF237" i="1" s="1"/>
  <c r="AD237" i="1" s="1"/>
  <c r="AC236" i="1"/>
  <c r="AF236" i="1" s="1"/>
  <c r="AD236" i="1" s="1"/>
  <c r="AC235" i="1"/>
  <c r="AF235" i="1" s="1"/>
  <c r="AD235" i="1" s="1"/>
  <c r="AC234" i="1"/>
  <c r="AF234" i="1" s="1"/>
  <c r="AD234" i="1" s="1"/>
  <c r="AC233" i="1"/>
  <c r="AF233" i="1" s="1"/>
  <c r="AD233" i="1" s="1"/>
  <c r="AC232" i="1"/>
  <c r="AF232" i="1" s="1"/>
  <c r="AD232" i="1" s="1"/>
  <c r="AC231" i="1"/>
  <c r="AF231" i="1" s="1"/>
  <c r="AD231" i="1" s="1"/>
  <c r="AC230" i="1"/>
  <c r="AF230" i="1" s="1"/>
  <c r="AD230" i="1" s="1"/>
  <c r="AC229" i="1"/>
  <c r="AF229" i="1" s="1"/>
  <c r="AC228" i="1"/>
  <c r="AF228" i="1" s="1"/>
  <c r="AC227" i="1"/>
  <c r="AF227" i="1" s="1"/>
  <c r="AD227" i="1" s="1"/>
  <c r="AC226" i="1"/>
  <c r="AF226" i="1" s="1"/>
  <c r="AD226" i="1" s="1"/>
  <c r="AC225" i="1"/>
  <c r="AF225" i="1" s="1"/>
  <c r="AD225" i="1" s="1"/>
  <c r="AC224" i="1"/>
  <c r="AF224" i="1" s="1"/>
  <c r="AD224" i="1" s="1"/>
  <c r="AC223" i="1"/>
  <c r="AF223" i="1" s="1"/>
  <c r="AC222" i="1"/>
  <c r="AF222" i="1" s="1"/>
  <c r="AD222" i="1" s="1"/>
  <c r="AC221" i="1"/>
  <c r="AF221" i="1" s="1"/>
  <c r="AD221" i="1" s="1"/>
  <c r="AC220" i="1"/>
  <c r="AF220" i="1" s="1"/>
  <c r="AD220" i="1" s="1"/>
  <c r="AC219" i="1"/>
  <c r="AF219" i="1" s="1"/>
  <c r="AD219" i="1" s="1"/>
  <c r="AC218" i="1"/>
  <c r="AF218" i="1" s="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28" i="1"/>
  <c r="AD228" i="1" l="1"/>
  <c r="AD308" i="1"/>
  <c r="AD301" i="1"/>
  <c r="AD365" i="1"/>
  <c r="AD278" i="1"/>
  <c r="AD223" i="1"/>
  <c r="AD279" i="1"/>
  <c r="AD295" i="1"/>
  <c r="AD327" i="1"/>
  <c r="AD256" i="1"/>
  <c r="AD272" i="1"/>
  <c r="AD281" i="1"/>
  <c r="AD305" i="1"/>
  <c r="AD337" i="1"/>
  <c r="AD218" i="1"/>
  <c r="AD330" i="1"/>
  <c r="AD343" i="1"/>
  <c r="AD383" i="1"/>
  <c r="AD344" i="1"/>
  <c r="AD352" i="1"/>
  <c r="AD265" i="1"/>
  <c r="AD289" i="1"/>
  <c r="AD345" i="1"/>
  <c r="AD250" i="1"/>
  <c r="AD266" i="1"/>
  <c r="AD338" i="1"/>
  <c r="AD243" i="1"/>
  <c r="AD355" i="1"/>
  <c r="AD284" i="1"/>
  <c r="AD356" i="1"/>
  <c r="AD229" i="1"/>
  <c r="AD269" i="1"/>
  <c r="AD309" i="1"/>
  <c r="AD333" i="1"/>
  <c r="B15" i="1"/>
  <c r="K4" i="1" s="1"/>
  <c r="AZ24" i="1" l="1"/>
  <c r="BC23" i="1"/>
  <c r="CQ24" i="1"/>
  <c r="CI24" i="1"/>
  <c r="CH24" i="1"/>
  <c r="CA24" i="1"/>
  <c r="BZ24" i="1"/>
  <c r="BY24" i="1"/>
  <c r="CS22" i="1"/>
  <c r="CK22" i="1"/>
  <c r="CC22" i="1"/>
  <c r="BU22" i="1"/>
  <c r="BM22" i="1"/>
  <c r="BS24" i="1"/>
  <c r="BR24" i="1"/>
  <c r="BQ24" i="1"/>
  <c r="BK24" i="1"/>
  <c r="BJ24" i="1"/>
  <c r="BI24" i="1"/>
  <c r="BB24" i="1"/>
  <c r="AY24" i="1"/>
  <c r="AN24" i="1"/>
  <c r="AM24" i="1"/>
  <c r="AL24" i="1"/>
  <c r="AE24" i="1"/>
  <c r="AD24" i="1"/>
  <c r="V24" i="1"/>
  <c r="U24" i="1"/>
  <c r="S24" i="1"/>
  <c r="AX24" i="1"/>
  <c r="AV24" i="1"/>
  <c r="AS24" i="1"/>
  <c r="AQ24" i="1"/>
  <c r="AJ24" i="1"/>
  <c r="AH24" i="1"/>
  <c r="AA24" i="1"/>
  <c r="Y24" i="1"/>
  <c r="AX23" i="1"/>
  <c r="AV23" i="1"/>
  <c r="AS23" i="1"/>
  <c r="AQ23" i="1"/>
  <c r="AJ23" i="1"/>
  <c r="AH23" i="1"/>
  <c r="U387" i="1" l="1"/>
  <c r="V384" i="1"/>
  <c r="W381" i="1"/>
  <c r="V376" i="1"/>
  <c r="W373" i="1"/>
  <c r="V368" i="1"/>
  <c r="W365" i="1"/>
  <c r="V360" i="1"/>
  <c r="U360" i="1" s="1"/>
  <c r="W357" i="1"/>
  <c r="U357" i="1" s="1"/>
  <c r="V352" i="1"/>
  <c r="W349" i="1"/>
  <c r="V344" i="1"/>
  <c r="W341" i="1"/>
  <c r="V336" i="1"/>
  <c r="W333" i="1"/>
  <c r="V328" i="1"/>
  <c r="W325" i="1"/>
  <c r="V320" i="1"/>
  <c r="W317" i="1"/>
  <c r="V312" i="1"/>
  <c r="W309" i="1"/>
  <c r="V304" i="1"/>
  <c r="W301" i="1"/>
  <c r="V296" i="1"/>
  <c r="W293" i="1"/>
  <c r="V288" i="1"/>
  <c r="W285" i="1"/>
  <c r="V280" i="1"/>
  <c r="W277" i="1"/>
  <c r="V272" i="1"/>
  <c r="W269" i="1"/>
  <c r="V264" i="1"/>
  <c r="U264" i="1" s="1"/>
  <c r="W261" i="1"/>
  <c r="V256" i="1"/>
  <c r="W253" i="1"/>
  <c r="V248" i="1"/>
  <c r="W245" i="1"/>
  <c r="V240" i="1"/>
  <c r="W237" i="1"/>
  <c r="V232" i="1"/>
  <c r="W385" i="1"/>
  <c r="V380" i="1"/>
  <c r="W377" i="1"/>
  <c r="V372" i="1"/>
  <c r="W369" i="1"/>
  <c r="V364" i="1"/>
  <c r="W361" i="1"/>
  <c r="V356" i="1"/>
  <c r="W353" i="1"/>
  <c r="V348" i="1"/>
  <c r="W345" i="1"/>
  <c r="V340" i="1"/>
  <c r="W337" i="1"/>
  <c r="V332" i="1"/>
  <c r="W329" i="1"/>
  <c r="V324" i="1"/>
  <c r="W321" i="1"/>
  <c r="V316" i="1"/>
  <c r="W313" i="1"/>
  <c r="V308" i="1"/>
  <c r="W305" i="1"/>
  <c r="V300" i="1"/>
  <c r="W297" i="1"/>
  <c r="V292" i="1"/>
  <c r="W289" i="1"/>
  <c r="U289" i="1" s="1"/>
  <c r="V284" i="1"/>
  <c r="W281" i="1"/>
  <c r="V276" i="1"/>
  <c r="W273" i="1"/>
  <c r="V268" i="1"/>
  <c r="W265" i="1"/>
  <c r="V260" i="1"/>
  <c r="W257" i="1"/>
  <c r="V252" i="1"/>
  <c r="W249" i="1"/>
  <c r="V244" i="1"/>
  <c r="W241" i="1"/>
  <c r="V236" i="1"/>
  <c r="W233" i="1"/>
  <c r="W387" i="1"/>
  <c r="V382" i="1"/>
  <c r="W379" i="1"/>
  <c r="V374" i="1"/>
  <c r="W371" i="1"/>
  <c r="V366" i="1"/>
  <c r="W363" i="1"/>
  <c r="V358" i="1"/>
  <c r="W355" i="1"/>
  <c r="V350" i="1"/>
  <c r="W347" i="1"/>
  <c r="V387" i="1"/>
  <c r="W384" i="1"/>
  <c r="V379" i="1"/>
  <c r="W376" i="1"/>
  <c r="V371" i="1"/>
  <c r="W368" i="1"/>
  <c r="U368" i="1" s="1"/>
  <c r="V363" i="1"/>
  <c r="W360" i="1"/>
  <c r="V355" i="1"/>
  <c r="W352" i="1"/>
  <c r="V347" i="1"/>
  <c r="V386" i="1"/>
  <c r="W375" i="1"/>
  <c r="V370" i="1"/>
  <c r="W359" i="1"/>
  <c r="V354" i="1"/>
  <c r="W344" i="1"/>
  <c r="V337" i="1"/>
  <c r="V330" i="1"/>
  <c r="W326" i="1"/>
  <c r="V323" i="1"/>
  <c r="W319" i="1"/>
  <c r="W312" i="1"/>
  <c r="U312" i="1" s="1"/>
  <c r="V305" i="1"/>
  <c r="V298" i="1"/>
  <c r="W294" i="1"/>
  <c r="V291" i="1"/>
  <c r="W287" i="1"/>
  <c r="W280" i="1"/>
  <c r="V273" i="1"/>
  <c r="V266" i="1"/>
  <c r="U266" i="1" s="1"/>
  <c r="W262" i="1"/>
  <c r="V259" i="1"/>
  <c r="W255" i="1"/>
  <c r="W248" i="1"/>
  <c r="U248" i="1" s="1"/>
  <c r="V241" i="1"/>
  <c r="V234" i="1"/>
  <c r="V228" i="1"/>
  <c r="W225" i="1"/>
  <c r="U225" i="1" s="1"/>
  <c r="V220" i="1"/>
  <c r="W217" i="1"/>
  <c r="V212" i="1"/>
  <c r="W209" i="1"/>
  <c r="V385" i="1"/>
  <c r="W374" i="1"/>
  <c r="U374" i="1" s="1"/>
  <c r="V369" i="1"/>
  <c r="W358" i="1"/>
  <c r="V353" i="1"/>
  <c r="U384" i="1"/>
  <c r="W378" i="1"/>
  <c r="V373" i="1"/>
  <c r="U373" i="1" s="1"/>
  <c r="W362" i="1"/>
  <c r="V357" i="1"/>
  <c r="U352" i="1"/>
  <c r="W383" i="1"/>
  <c r="V378" i="1"/>
  <c r="W367" i="1"/>
  <c r="V362" i="1"/>
  <c r="U362" i="1" s="1"/>
  <c r="W351" i="1"/>
  <c r="V346" i="1"/>
  <c r="W342" i="1"/>
  <c r="V339" i="1"/>
  <c r="W335" i="1"/>
  <c r="W328" i="1"/>
  <c r="V321" i="1"/>
  <c r="V314" i="1"/>
  <c r="W310" i="1"/>
  <c r="V307" i="1"/>
  <c r="W303" i="1"/>
  <c r="W296" i="1"/>
  <c r="U296" i="1" s="1"/>
  <c r="V289" i="1"/>
  <c r="V282" i="1"/>
  <c r="W278" i="1"/>
  <c r="V275" i="1"/>
  <c r="W271" i="1"/>
  <c r="W264" i="1"/>
  <c r="V257" i="1"/>
  <c r="V250" i="1"/>
  <c r="U250" i="1" s="1"/>
  <c r="W246" i="1"/>
  <c r="V243" i="1"/>
  <c r="W239" i="1"/>
  <c r="W232" i="1"/>
  <c r="U232" i="1" s="1"/>
  <c r="W229" i="1"/>
  <c r="V224" i="1"/>
  <c r="W221" i="1"/>
  <c r="V216" i="1"/>
  <c r="W213" i="1"/>
  <c r="V208" i="1"/>
  <c r="W382" i="1"/>
  <c r="V377" i="1"/>
  <c r="U377" i="1" s="1"/>
  <c r="W366" i="1"/>
  <c r="V361" i="1"/>
  <c r="W350" i="1"/>
  <c r="V345" i="1"/>
  <c r="U345" i="1" s="1"/>
  <c r="V338" i="1"/>
  <c r="W334" i="1"/>
  <c r="V331" i="1"/>
  <c r="W327" i="1"/>
  <c r="W320" i="1"/>
  <c r="U320" i="1" s="1"/>
  <c r="V313" i="1"/>
  <c r="V306" i="1"/>
  <c r="W302" i="1"/>
  <c r="U302" i="1" s="1"/>
  <c r="V299" i="1"/>
  <c r="W295" i="1"/>
  <c r="W288" i="1"/>
  <c r="U288" i="1" s="1"/>
  <c r="V281" i="1"/>
  <c r="U281" i="1" s="1"/>
  <c r="V274" i="1"/>
  <c r="W270" i="1"/>
  <c r="V267" i="1"/>
  <c r="W263" i="1"/>
  <c r="U263" i="1" s="1"/>
  <c r="W256" i="1"/>
  <c r="V249" i="1"/>
  <c r="V242" i="1"/>
  <c r="W238" i="1"/>
  <c r="V235" i="1"/>
  <c r="W231" i="1"/>
  <c r="V226" i="1"/>
  <c r="W223" i="1"/>
  <c r="V218" i="1"/>
  <c r="W215" i="1"/>
  <c r="V210" i="1"/>
  <c r="W386" i="1"/>
  <c r="V381" i="1"/>
  <c r="U381" i="1" s="1"/>
  <c r="U376" i="1"/>
  <c r="W370" i="1"/>
  <c r="U370" i="1" s="1"/>
  <c r="V365" i="1"/>
  <c r="W354" i="1"/>
  <c r="V349" i="1"/>
  <c r="U349" i="1" s="1"/>
  <c r="V341" i="1"/>
  <c r="U341" i="1" s="1"/>
  <c r="V334" i="1"/>
  <c r="U334" i="1" s="1"/>
  <c r="W330" i="1"/>
  <c r="V327" i="1"/>
  <c r="W323" i="1"/>
  <c r="U323" i="1" s="1"/>
  <c r="W316" i="1"/>
  <c r="U316" i="1" s="1"/>
  <c r="U313" i="1"/>
  <c r="V309" i="1"/>
  <c r="U309" i="1" s="1"/>
  <c r="V302" i="1"/>
  <c r="W298" i="1"/>
  <c r="U298" i="1" s="1"/>
  <c r="V295" i="1"/>
  <c r="W291" i="1"/>
  <c r="W284" i="1"/>
  <c r="U284" i="1" s="1"/>
  <c r="V277" i="1"/>
  <c r="U277" i="1" s="1"/>
  <c r="V270" i="1"/>
  <c r="W266" i="1"/>
  <c r="V263" i="1"/>
  <c r="W259" i="1"/>
  <c r="U259" i="1" s="1"/>
  <c r="U256" i="1"/>
  <c r="W252" i="1"/>
  <c r="U252" i="1" s="1"/>
  <c r="U249" i="1"/>
  <c r="V245" i="1"/>
  <c r="U245" i="1" s="1"/>
  <c r="V238" i="1"/>
  <c r="W234" i="1"/>
  <c r="U234" i="1" s="1"/>
  <c r="V231" i="1"/>
  <c r="W228" i="1"/>
  <c r="U228" i="1" s="1"/>
  <c r="V223" i="1"/>
  <c r="W220" i="1"/>
  <c r="V215" i="1"/>
  <c r="W212" i="1"/>
  <c r="U212" i="1" s="1"/>
  <c r="V375" i="1"/>
  <c r="U354" i="1"/>
  <c r="V343" i="1"/>
  <c r="W314" i="1"/>
  <c r="U314" i="1" s="1"/>
  <c r="W307" i="1"/>
  <c r="U307" i="1" s="1"/>
  <c r="W300" i="1"/>
  <c r="U300" i="1" s="1"/>
  <c r="V293" i="1"/>
  <c r="V286" i="1"/>
  <c r="V279" i="1"/>
  <c r="W250" i="1"/>
  <c r="W243" i="1"/>
  <c r="W236" i="1"/>
  <c r="W224" i="1"/>
  <c r="V219" i="1"/>
  <c r="W208" i="1"/>
  <c r="U208" i="1" s="1"/>
  <c r="W372" i="1"/>
  <c r="U372" i="1" s="1"/>
  <c r="V351" i="1"/>
  <c r="V342" i="1"/>
  <c r="V335" i="1"/>
  <c r="W306" i="1"/>
  <c r="U306" i="1" s="1"/>
  <c r="W299" i="1"/>
  <c r="U299" i="1" s="1"/>
  <c r="W292" i="1"/>
  <c r="V285" i="1"/>
  <c r="U285" i="1" s="1"/>
  <c r="V278" i="1"/>
  <c r="U278" i="1" s="1"/>
  <c r="V271" i="1"/>
  <c r="W242" i="1"/>
  <c r="U242" i="1" s="1"/>
  <c r="W235" i="1"/>
  <c r="U235" i="1" s="1"/>
  <c r="V229" i="1"/>
  <c r="U224" i="1"/>
  <c r="W218" i="1"/>
  <c r="U218" i="1" s="1"/>
  <c r="V213" i="1"/>
  <c r="W348" i="1"/>
  <c r="U348" i="1" s="1"/>
  <c r="W340" i="1"/>
  <c r="U340" i="1" s="1"/>
  <c r="V333" i="1"/>
  <c r="V326" i="1"/>
  <c r="U326" i="1" s="1"/>
  <c r="V319" i="1"/>
  <c r="W290" i="1"/>
  <c r="W283" i="1"/>
  <c r="W276" i="1"/>
  <c r="U276" i="1" s="1"/>
  <c r="V269" i="1"/>
  <c r="U269" i="1" s="1"/>
  <c r="V262" i="1"/>
  <c r="V255" i="1"/>
  <c r="U255" i="1" s="1"/>
  <c r="U241" i="1"/>
  <c r="W222" i="1"/>
  <c r="V217" i="1"/>
  <c r="U217" i="1" s="1"/>
  <c r="V367" i="1"/>
  <c r="U333" i="1"/>
  <c r="W318" i="1"/>
  <c r="U318" i="1" s="1"/>
  <c r="W311" i="1"/>
  <c r="W304" i="1"/>
  <c r="U304" i="1" s="1"/>
  <c r="V297" i="1"/>
  <c r="V290" i="1"/>
  <c r="V283" i="1"/>
  <c r="U262" i="1"/>
  <c r="W254" i="1"/>
  <c r="U254" i="1" s="1"/>
  <c r="W247" i="1"/>
  <c r="W240" i="1"/>
  <c r="U240" i="1" s="1"/>
  <c r="V233" i="1"/>
  <c r="W227" i="1"/>
  <c r="V222" i="1"/>
  <c r="U222" i="1" s="1"/>
  <c r="W211" i="1"/>
  <c r="U386" i="1"/>
  <c r="W364" i="1"/>
  <c r="U364" i="1" s="1"/>
  <c r="W346" i="1"/>
  <c r="W339" i="1"/>
  <c r="W332" i="1"/>
  <c r="V325" i="1"/>
  <c r="V318" i="1"/>
  <c r="V311" i="1"/>
  <c r="U297" i="1"/>
  <c r="U290" i="1"/>
  <c r="W282" i="1"/>
  <c r="U282" i="1" s="1"/>
  <c r="W275" i="1"/>
  <c r="W268" i="1"/>
  <c r="V261" i="1"/>
  <c r="V254" i="1"/>
  <c r="V247" i="1"/>
  <c r="U233" i="1"/>
  <c r="V227" i="1"/>
  <c r="W216" i="1"/>
  <c r="V211" i="1"/>
  <c r="V383" i="1"/>
  <c r="U346" i="1"/>
  <c r="W338" i="1"/>
  <c r="W331" i="1"/>
  <c r="U331" i="1" s="1"/>
  <c r="W324" i="1"/>
  <c r="U324" i="1" s="1"/>
  <c r="V317" i="1"/>
  <c r="U317" i="1" s="1"/>
  <c r="V310" i="1"/>
  <c r="U310" i="1" s="1"/>
  <c r="V303" i="1"/>
  <c r="W274" i="1"/>
  <c r="U274" i="1" s="1"/>
  <c r="W267" i="1"/>
  <c r="W260" i="1"/>
  <c r="V253" i="1"/>
  <c r="U253" i="1" s="1"/>
  <c r="V246" i="1"/>
  <c r="U246" i="1" s="1"/>
  <c r="V239" i="1"/>
  <c r="W226" i="1"/>
  <c r="V221" i="1"/>
  <c r="W210" i="1"/>
  <c r="W380" i="1"/>
  <c r="U380" i="1" s="1"/>
  <c r="V359" i="1"/>
  <c r="U344" i="1"/>
  <c r="U337" i="1"/>
  <c r="W322" i="1"/>
  <c r="W315" i="1"/>
  <c r="W308" i="1"/>
  <c r="V301" i="1"/>
  <c r="V294" i="1"/>
  <c r="V287" i="1"/>
  <c r="U287" i="1" s="1"/>
  <c r="U273" i="1"/>
  <c r="W258" i="1"/>
  <c r="W251" i="1"/>
  <c r="W244" i="1"/>
  <c r="V237" i="1"/>
  <c r="W230" i="1"/>
  <c r="V225" i="1"/>
  <c r="U220" i="1"/>
  <c r="W214" i="1"/>
  <c r="V209" i="1"/>
  <c r="U209" i="1" s="1"/>
  <c r="U378" i="1"/>
  <c r="W356" i="1"/>
  <c r="W343" i="1"/>
  <c r="W336" i="1"/>
  <c r="U336" i="1" s="1"/>
  <c r="V329" i="1"/>
  <c r="V322" i="1"/>
  <c r="V315" i="1"/>
  <c r="U294" i="1"/>
  <c r="W286" i="1"/>
  <c r="W279" i="1"/>
  <c r="W272" i="1"/>
  <c r="U272" i="1" s="1"/>
  <c r="V265" i="1"/>
  <c r="V258" i="1"/>
  <c r="V251" i="1"/>
  <c r="V230" i="1"/>
  <c r="W219" i="1"/>
  <c r="U219" i="1" s="1"/>
  <c r="V214" i="1"/>
  <c r="V28" i="1"/>
  <c r="BL382" i="1"/>
  <c r="BL374" i="1"/>
  <c r="BL366" i="1"/>
  <c r="BL358" i="1"/>
  <c r="BJ358" i="1" s="1"/>
  <c r="BL350" i="1"/>
  <c r="BL342" i="1"/>
  <c r="BL334" i="1"/>
  <c r="BL326" i="1"/>
  <c r="BL318" i="1"/>
  <c r="BL310" i="1"/>
  <c r="BL302" i="1"/>
  <c r="BL294" i="1"/>
  <c r="BL286" i="1"/>
  <c r="BL278" i="1"/>
  <c r="BL270" i="1"/>
  <c r="BL262" i="1"/>
  <c r="BL254" i="1"/>
  <c r="BL246" i="1"/>
  <c r="BL238" i="1"/>
  <c r="BJ375" i="1"/>
  <c r="BL357" i="1"/>
  <c r="BL349" i="1"/>
  <c r="BL317" i="1"/>
  <c r="BL293" i="1"/>
  <c r="BL269" i="1"/>
  <c r="BL245" i="1"/>
  <c r="BL381" i="1"/>
  <c r="BL325" i="1"/>
  <c r="BL261" i="1"/>
  <c r="BJ374" i="1"/>
  <c r="BL380" i="1"/>
  <c r="BJ380" i="1" s="1"/>
  <c r="BL372" i="1"/>
  <c r="BL364" i="1"/>
  <c r="BL356" i="1"/>
  <c r="BL348" i="1"/>
  <c r="BL340" i="1"/>
  <c r="BL332" i="1"/>
  <c r="BL324" i="1"/>
  <c r="BL316" i="1"/>
  <c r="BL308" i="1"/>
  <c r="BL300" i="1"/>
  <c r="BL292" i="1"/>
  <c r="BL284" i="1"/>
  <c r="BL276" i="1"/>
  <c r="BL268" i="1"/>
  <c r="BL260" i="1"/>
  <c r="BL252" i="1"/>
  <c r="BL244" i="1"/>
  <c r="BL353" i="1"/>
  <c r="BL321" i="1"/>
  <c r="BJ321" i="1" s="1"/>
  <c r="BL297" i="1"/>
  <c r="BL265" i="1"/>
  <c r="BL241" i="1"/>
  <c r="BJ349" i="1"/>
  <c r="BL387" i="1"/>
  <c r="BL379" i="1"/>
  <c r="BL371" i="1"/>
  <c r="BL363" i="1"/>
  <c r="BJ363" i="1" s="1"/>
  <c r="BL355" i="1"/>
  <c r="BL339" i="1"/>
  <c r="BL331" i="1"/>
  <c r="BL323" i="1"/>
  <c r="BL315" i="1"/>
  <c r="BL307" i="1"/>
  <c r="BL299" i="1"/>
  <c r="BL291" i="1"/>
  <c r="BL283" i="1"/>
  <c r="BL275" i="1"/>
  <c r="BL267" i="1"/>
  <c r="BL259" i="1"/>
  <c r="BL251" i="1"/>
  <c r="BL243" i="1"/>
  <c r="BL385" i="1"/>
  <c r="BL345" i="1"/>
  <c r="BL313" i="1"/>
  <c r="BL281" i="1"/>
  <c r="BL257" i="1"/>
  <c r="BL386" i="1"/>
  <c r="BL378" i="1"/>
  <c r="BL370" i="1"/>
  <c r="BJ370" i="1" s="1"/>
  <c r="BL362" i="1"/>
  <c r="BL354" i="1"/>
  <c r="BL346" i="1"/>
  <c r="BL338" i="1"/>
  <c r="BL330" i="1"/>
  <c r="BL322" i="1"/>
  <c r="BL314" i="1"/>
  <c r="BL306" i="1"/>
  <c r="BL298" i="1"/>
  <c r="BL290" i="1"/>
  <c r="BL282" i="1"/>
  <c r="BL274" i="1"/>
  <c r="BL266" i="1"/>
  <c r="BL258" i="1"/>
  <c r="BL250" i="1"/>
  <c r="BL242" i="1"/>
  <c r="BL377" i="1"/>
  <c r="BL361" i="1"/>
  <c r="BL337" i="1"/>
  <c r="BL305" i="1"/>
  <c r="BL273" i="1"/>
  <c r="BL249" i="1"/>
  <c r="BL369" i="1"/>
  <c r="BL329" i="1"/>
  <c r="BL289" i="1"/>
  <c r="BJ378" i="1"/>
  <c r="BL384" i="1"/>
  <c r="BL376" i="1"/>
  <c r="BJ376" i="1" s="1"/>
  <c r="BL368" i="1"/>
  <c r="BJ368" i="1" s="1"/>
  <c r="BL360" i="1"/>
  <c r="BJ360" i="1" s="1"/>
  <c r="BL352" i="1"/>
  <c r="BJ352" i="1" s="1"/>
  <c r="BL344" i="1"/>
  <c r="BL336" i="1"/>
  <c r="BL328" i="1"/>
  <c r="BL320" i="1"/>
  <c r="BL312" i="1"/>
  <c r="BJ312" i="1" s="1"/>
  <c r="BL304" i="1"/>
  <c r="BL296" i="1"/>
  <c r="BL288" i="1"/>
  <c r="BJ288" i="1" s="1"/>
  <c r="BL280" i="1"/>
  <c r="BL272" i="1"/>
  <c r="BL264" i="1"/>
  <c r="BL256" i="1"/>
  <c r="BL248" i="1"/>
  <c r="BL240" i="1"/>
  <c r="BL365" i="1"/>
  <c r="BJ365" i="1" s="1"/>
  <c r="BL333" i="1"/>
  <c r="BJ333" i="1" s="1"/>
  <c r="BL301" i="1"/>
  <c r="BL285" i="1"/>
  <c r="BL253" i="1"/>
  <c r="BJ353" i="1"/>
  <c r="BL383" i="1"/>
  <c r="BJ383" i="1" s="1"/>
  <c r="BL375" i="1"/>
  <c r="BL367" i="1"/>
  <c r="BJ367" i="1" s="1"/>
  <c r="BL359" i="1"/>
  <c r="BJ359" i="1" s="1"/>
  <c r="BL351" i="1"/>
  <c r="BJ351" i="1" s="1"/>
  <c r="BL343" i="1"/>
  <c r="BL335" i="1"/>
  <c r="BL327" i="1"/>
  <c r="BJ327" i="1" s="1"/>
  <c r="BL319" i="1"/>
  <c r="BL311" i="1"/>
  <c r="BL303" i="1"/>
  <c r="BL295" i="1"/>
  <c r="BL287" i="1"/>
  <c r="BL279" i="1"/>
  <c r="BL271" i="1"/>
  <c r="BL263" i="1"/>
  <c r="BL255" i="1"/>
  <c r="BL247" i="1"/>
  <c r="BL239" i="1"/>
  <c r="BL373" i="1"/>
  <c r="BJ373" i="1" s="1"/>
  <c r="BL341" i="1"/>
  <c r="BL309" i="1"/>
  <c r="BL277" i="1"/>
  <c r="AN386" i="1"/>
  <c r="AO383" i="1"/>
  <c r="AN378" i="1"/>
  <c r="AO375" i="1"/>
  <c r="AN370" i="1"/>
  <c r="AO367" i="1"/>
  <c r="AN362" i="1"/>
  <c r="AO359" i="1"/>
  <c r="AN354" i="1"/>
  <c r="AO351" i="1"/>
  <c r="AN346" i="1"/>
  <c r="AO343" i="1"/>
  <c r="AN338" i="1"/>
  <c r="AO335" i="1"/>
  <c r="AN330" i="1"/>
  <c r="AO327" i="1"/>
  <c r="AM325" i="1"/>
  <c r="AN322" i="1"/>
  <c r="AO319" i="1"/>
  <c r="AN314" i="1"/>
  <c r="AO311" i="1"/>
  <c r="AN306" i="1"/>
  <c r="AO303" i="1"/>
  <c r="AM303" i="1" s="1"/>
  <c r="AN298" i="1"/>
  <c r="AO295" i="1"/>
  <c r="AN290" i="1"/>
  <c r="AO287" i="1"/>
  <c r="AN282" i="1"/>
  <c r="AO279" i="1"/>
  <c r="AN274" i="1"/>
  <c r="AO271" i="1"/>
  <c r="AN266" i="1"/>
  <c r="AO263" i="1"/>
  <c r="AM261" i="1"/>
  <c r="AN258" i="1"/>
  <c r="AO255" i="1"/>
  <c r="AN250" i="1"/>
  <c r="AO247" i="1"/>
  <c r="AN242" i="1"/>
  <c r="AO239" i="1"/>
  <c r="AM239" i="1" s="1"/>
  <c r="AN234" i="1"/>
  <c r="AO231" i="1"/>
  <c r="AN385" i="1"/>
  <c r="AO382" i="1"/>
  <c r="AN377" i="1"/>
  <c r="AO374" i="1"/>
  <c r="AN369" i="1"/>
  <c r="AO366" i="1"/>
  <c r="AN361" i="1"/>
  <c r="AO358" i="1"/>
  <c r="AM356" i="1"/>
  <c r="AN353" i="1"/>
  <c r="AO350" i="1"/>
  <c r="AN345" i="1"/>
  <c r="AO342" i="1"/>
  <c r="AN337" i="1"/>
  <c r="AO334" i="1"/>
  <c r="AN329" i="1"/>
  <c r="AO326" i="1"/>
  <c r="AN321" i="1"/>
  <c r="AO318" i="1"/>
  <c r="AN313" i="1"/>
  <c r="AO310" i="1"/>
  <c r="AN305" i="1"/>
  <c r="AO302" i="1"/>
  <c r="AN297" i="1"/>
  <c r="AO294" i="1"/>
  <c r="AM292" i="1"/>
  <c r="AN289" i="1"/>
  <c r="AO286" i="1"/>
  <c r="AN281" i="1"/>
  <c r="AO278" i="1"/>
  <c r="AN273" i="1"/>
  <c r="AO270" i="1"/>
  <c r="AM270" i="1" s="1"/>
  <c r="AN265" i="1"/>
  <c r="AO262" i="1"/>
  <c r="AN257" i="1"/>
  <c r="AO254" i="1"/>
  <c r="AN249" i="1"/>
  <c r="AO246" i="1"/>
  <c r="AN241" i="1"/>
  <c r="AO238" i="1"/>
  <c r="AN233" i="1"/>
  <c r="AO230" i="1"/>
  <c r="AM228" i="1"/>
  <c r="AO387" i="1"/>
  <c r="AN384" i="1"/>
  <c r="AO380" i="1"/>
  <c r="AM380" i="1" s="1"/>
  <c r="AO373" i="1"/>
  <c r="AM373" i="1" s="1"/>
  <c r="AN366" i="1"/>
  <c r="AM363" i="1"/>
  <c r="AN359" i="1"/>
  <c r="AO355" i="1"/>
  <c r="AN352" i="1"/>
  <c r="AO348" i="1"/>
  <c r="AM348" i="1" s="1"/>
  <c r="AO341" i="1"/>
  <c r="AM341" i="1" s="1"/>
  <c r="AN334" i="1"/>
  <c r="AN327" i="1"/>
  <c r="AO323" i="1"/>
  <c r="AN320" i="1"/>
  <c r="AO316" i="1"/>
  <c r="AM316" i="1" s="1"/>
  <c r="AO309" i="1"/>
  <c r="AM309" i="1" s="1"/>
  <c r="AM306" i="1"/>
  <c r="AN302" i="1"/>
  <c r="AN295" i="1"/>
  <c r="AO291" i="1"/>
  <c r="AN288" i="1"/>
  <c r="AO284" i="1"/>
  <c r="AM284" i="1" s="1"/>
  <c r="AO277" i="1"/>
  <c r="AM277" i="1" s="1"/>
  <c r="AN270" i="1"/>
  <c r="AN263" i="1"/>
  <c r="AO259" i="1"/>
  <c r="AN256" i="1"/>
  <c r="AO252" i="1"/>
  <c r="AM252" i="1" s="1"/>
  <c r="AM249" i="1"/>
  <c r="AO245" i="1"/>
  <c r="AM245" i="1" s="1"/>
  <c r="AN238" i="1"/>
  <c r="AN231" i="1"/>
  <c r="AM386" i="1"/>
  <c r="AN382" i="1"/>
  <c r="AN375" i="1"/>
  <c r="AO371" i="1"/>
  <c r="AN368" i="1"/>
  <c r="AO364" i="1"/>
  <c r="AM364" i="1" s="1"/>
  <c r="AO357" i="1"/>
  <c r="AM357" i="1" s="1"/>
  <c r="AN350" i="1"/>
  <c r="AM350" i="1" s="1"/>
  <c r="AN343" i="1"/>
  <c r="AO339" i="1"/>
  <c r="AN336" i="1"/>
  <c r="AO332" i="1"/>
  <c r="AM332" i="1" s="1"/>
  <c r="AM329" i="1"/>
  <c r="AO325" i="1"/>
  <c r="AN318" i="1"/>
  <c r="AN311" i="1"/>
  <c r="AO307" i="1"/>
  <c r="AN304" i="1"/>
  <c r="AO300" i="1"/>
  <c r="AM300" i="1" s="1"/>
  <c r="AO293" i="1"/>
  <c r="AM293" i="1" s="1"/>
  <c r="AN286" i="1"/>
  <c r="AN279" i="1"/>
  <c r="AO275" i="1"/>
  <c r="AN272" i="1"/>
  <c r="AO268" i="1"/>
  <c r="AM268" i="1" s="1"/>
  <c r="AO261" i="1"/>
  <c r="AN254" i="1"/>
  <c r="AN247" i="1"/>
  <c r="AO243" i="1"/>
  <c r="AM243" i="1" s="1"/>
  <c r="AN240" i="1"/>
  <c r="AO236" i="1"/>
  <c r="AM236" i="1" s="1"/>
  <c r="AO229" i="1"/>
  <c r="AM229" i="1" s="1"/>
  <c r="AO381" i="1"/>
  <c r="AM381" i="1" s="1"/>
  <c r="AN374" i="1"/>
  <c r="AM374" i="1" s="1"/>
  <c r="AN367" i="1"/>
  <c r="AO363" i="1"/>
  <c r="AN360" i="1"/>
  <c r="AO356" i="1"/>
  <c r="AO349" i="1"/>
  <c r="AM349" i="1" s="1"/>
  <c r="AN342" i="1"/>
  <c r="AM339" i="1"/>
  <c r="AN335" i="1"/>
  <c r="AO331" i="1"/>
  <c r="AM331" i="1" s="1"/>
  <c r="AN328" i="1"/>
  <c r="AO324" i="1"/>
  <c r="AM324" i="1" s="1"/>
  <c r="AO317" i="1"/>
  <c r="AM317" i="1" s="1"/>
  <c r="AN310" i="1"/>
  <c r="AM310" i="1" s="1"/>
  <c r="AN303" i="1"/>
  <c r="AO299" i="1"/>
  <c r="AM299" i="1" s="1"/>
  <c r="AN296" i="1"/>
  <c r="AO292" i="1"/>
  <c r="AO285" i="1"/>
  <c r="AM285" i="1" s="1"/>
  <c r="AM282" i="1"/>
  <c r="AN278" i="1"/>
  <c r="AN271" i="1"/>
  <c r="AO267" i="1"/>
  <c r="AM267" i="1" s="1"/>
  <c r="AN264" i="1"/>
  <c r="AO260" i="1"/>
  <c r="AM260" i="1" s="1"/>
  <c r="AO253" i="1"/>
  <c r="AM253" i="1" s="1"/>
  <c r="AN246" i="1"/>
  <c r="AN239" i="1"/>
  <c r="AO235" i="1"/>
  <c r="AM235" i="1" s="1"/>
  <c r="AN232" i="1"/>
  <c r="AO228" i="1"/>
  <c r="AO384" i="1"/>
  <c r="AN381" i="1"/>
  <c r="AO377" i="1"/>
  <c r="AM377" i="1" s="1"/>
  <c r="AO370" i="1"/>
  <c r="AM370" i="1" s="1"/>
  <c r="AN363" i="1"/>
  <c r="AN356" i="1"/>
  <c r="AO352" i="1"/>
  <c r="AN349" i="1"/>
  <c r="AO345" i="1"/>
  <c r="AM345" i="1" s="1"/>
  <c r="AM342" i="1"/>
  <c r="AO338" i="1"/>
  <c r="AM338" i="1" s="1"/>
  <c r="AM335" i="1"/>
  <c r="AN331" i="1"/>
  <c r="AM328" i="1"/>
  <c r="AN324" i="1"/>
  <c r="AO320" i="1"/>
  <c r="AN317" i="1"/>
  <c r="AO313" i="1"/>
  <c r="AM313" i="1" s="1"/>
  <c r="AO306" i="1"/>
  <c r="AN299" i="1"/>
  <c r="AN292" i="1"/>
  <c r="AO288" i="1"/>
  <c r="AN285" i="1"/>
  <c r="AO281" i="1"/>
  <c r="AM281" i="1" s="1"/>
  <c r="AM278" i="1"/>
  <c r="AO274" i="1"/>
  <c r="AM274" i="1" s="1"/>
  <c r="AM271" i="1"/>
  <c r="AN267" i="1"/>
  <c r="AN260" i="1"/>
  <c r="AO256" i="1"/>
  <c r="AN253" i="1"/>
  <c r="AO249" i="1"/>
  <c r="AM246" i="1"/>
  <c r="AO242" i="1"/>
  <c r="AM242" i="1" s="1"/>
  <c r="AN235" i="1"/>
  <c r="AN228" i="1"/>
  <c r="AN387" i="1"/>
  <c r="AN380" i="1"/>
  <c r="AN373" i="1"/>
  <c r="AM366" i="1"/>
  <c r="AM359" i="1"/>
  <c r="AM352" i="1"/>
  <c r="AO344" i="1"/>
  <c r="AO337" i="1"/>
  <c r="AM337" i="1" s="1"/>
  <c r="AO330" i="1"/>
  <c r="AN323" i="1"/>
  <c r="AM323" i="1" s="1"/>
  <c r="AN316" i="1"/>
  <c r="AN309" i="1"/>
  <c r="AM302" i="1"/>
  <c r="AM295" i="1"/>
  <c r="AM288" i="1"/>
  <c r="AO280" i="1"/>
  <c r="AO273" i="1"/>
  <c r="AO266" i="1"/>
  <c r="AN259" i="1"/>
  <c r="AN252" i="1"/>
  <c r="AN245" i="1"/>
  <c r="AM238" i="1"/>
  <c r="AM231" i="1"/>
  <c r="AM387" i="1"/>
  <c r="AO379" i="1"/>
  <c r="AO372" i="1"/>
  <c r="AM372" i="1" s="1"/>
  <c r="AO365" i="1"/>
  <c r="AM365" i="1" s="1"/>
  <c r="AN358" i="1"/>
  <c r="AM358" i="1" s="1"/>
  <c r="AN351" i="1"/>
  <c r="AN344" i="1"/>
  <c r="AM330" i="1"/>
  <c r="AO315" i="1"/>
  <c r="AM315" i="1" s="1"/>
  <c r="AO386" i="1"/>
  <c r="AN379" i="1"/>
  <c r="AM379" i="1" s="1"/>
  <c r="AN372" i="1"/>
  <c r="AN365" i="1"/>
  <c r="AM351" i="1"/>
  <c r="AM344" i="1"/>
  <c r="AO336" i="1"/>
  <c r="AM336" i="1" s="1"/>
  <c r="AO329" i="1"/>
  <c r="AO322" i="1"/>
  <c r="AM322" i="1" s="1"/>
  <c r="AN315" i="1"/>
  <c r="AN308" i="1"/>
  <c r="AN301" i="1"/>
  <c r="AM280" i="1"/>
  <c r="AO272" i="1"/>
  <c r="AO265" i="1"/>
  <c r="AM265" i="1" s="1"/>
  <c r="AO258" i="1"/>
  <c r="AM258" i="1" s="1"/>
  <c r="AN251" i="1"/>
  <c r="AN244" i="1"/>
  <c r="AN237" i="1"/>
  <c r="AO385" i="1"/>
  <c r="AM385" i="1" s="1"/>
  <c r="AO378" i="1"/>
  <c r="AM378" i="1" s="1"/>
  <c r="AN371" i="1"/>
  <c r="AM371" i="1" s="1"/>
  <c r="AN364" i="1"/>
  <c r="AN357" i="1"/>
  <c r="AM343" i="1"/>
  <c r="AO328" i="1"/>
  <c r="AO321" i="1"/>
  <c r="AM321" i="1" s="1"/>
  <c r="AO314" i="1"/>
  <c r="AM314" i="1" s="1"/>
  <c r="AN307" i="1"/>
  <c r="AM307" i="1" s="1"/>
  <c r="AN300" i="1"/>
  <c r="AN293" i="1"/>
  <c r="AM286" i="1"/>
  <c r="AM279" i="1"/>
  <c r="AM272" i="1"/>
  <c r="AO264" i="1"/>
  <c r="AM264" i="1" s="1"/>
  <c r="AO257" i="1"/>
  <c r="AM257" i="1" s="1"/>
  <c r="AO250" i="1"/>
  <c r="AM250" i="1" s="1"/>
  <c r="AN243" i="1"/>
  <c r="AN236" i="1"/>
  <c r="AN229" i="1"/>
  <c r="AO376" i="1"/>
  <c r="AO369" i="1"/>
  <c r="AO362" i="1"/>
  <c r="AN355" i="1"/>
  <c r="AM355" i="1" s="1"/>
  <c r="AN348" i="1"/>
  <c r="AN341" i="1"/>
  <c r="AM327" i="1"/>
  <c r="AM320" i="1"/>
  <c r="AO312" i="1"/>
  <c r="AO305" i="1"/>
  <c r="AM305" i="1" s="1"/>
  <c r="AO298" i="1"/>
  <c r="AN291" i="1"/>
  <c r="AN284" i="1"/>
  <c r="AN277" i="1"/>
  <c r="AM263" i="1"/>
  <c r="AM256" i="1"/>
  <c r="AO248" i="1"/>
  <c r="AM248" i="1" s="1"/>
  <c r="AO241" i="1"/>
  <c r="AM241" i="1" s="1"/>
  <c r="AO234" i="1"/>
  <c r="AN383" i="1"/>
  <c r="AN376" i="1"/>
  <c r="AM369" i="1"/>
  <c r="AO347" i="1"/>
  <c r="AM347" i="1" s="1"/>
  <c r="AO340" i="1"/>
  <c r="AM340" i="1" s="1"/>
  <c r="AO333" i="1"/>
  <c r="AM333" i="1" s="1"/>
  <c r="AN326" i="1"/>
  <c r="AN319" i="1"/>
  <c r="AM383" i="1"/>
  <c r="AO368" i="1"/>
  <c r="AM368" i="1" s="1"/>
  <c r="AO361" i="1"/>
  <c r="AM361" i="1" s="1"/>
  <c r="AO354" i="1"/>
  <c r="AM354" i="1" s="1"/>
  <c r="AN347" i="1"/>
  <c r="AN340" i="1"/>
  <c r="AN333" i="1"/>
  <c r="AM326" i="1"/>
  <c r="AM319" i="1"/>
  <c r="AO304" i="1"/>
  <c r="AM304" i="1" s="1"/>
  <c r="AO297" i="1"/>
  <c r="AM297" i="1" s="1"/>
  <c r="AO290" i="1"/>
  <c r="AM290" i="1" s="1"/>
  <c r="AN283" i="1"/>
  <c r="AN276" i="1"/>
  <c r="AN269" i="1"/>
  <c r="AO240" i="1"/>
  <c r="AM240" i="1" s="1"/>
  <c r="AO233" i="1"/>
  <c r="AM233" i="1" s="1"/>
  <c r="AM382" i="1"/>
  <c r="AM375" i="1"/>
  <c r="AO360" i="1"/>
  <c r="AO353" i="1"/>
  <c r="AM353" i="1" s="1"/>
  <c r="AO346" i="1"/>
  <c r="AM346" i="1" s="1"/>
  <c r="AN339" i="1"/>
  <c r="AN332" i="1"/>
  <c r="AN325" i="1"/>
  <c r="AM318" i="1"/>
  <c r="AM311" i="1"/>
  <c r="AO296" i="1"/>
  <c r="AM296" i="1" s="1"/>
  <c r="AO289" i="1"/>
  <c r="AM289" i="1" s="1"/>
  <c r="AO282" i="1"/>
  <c r="AN275" i="1"/>
  <c r="AM275" i="1" s="1"/>
  <c r="AN268" i="1"/>
  <c r="AN261" i="1"/>
  <c r="AM254" i="1"/>
  <c r="AM247" i="1"/>
  <c r="AO232" i="1"/>
  <c r="AM232" i="1" s="1"/>
  <c r="AN312" i="1"/>
  <c r="AM312" i="1" s="1"/>
  <c r="AO283" i="1"/>
  <c r="AM283" i="1" s="1"/>
  <c r="AN255" i="1"/>
  <c r="AM255" i="1" s="1"/>
  <c r="AO308" i="1"/>
  <c r="AM308" i="1" s="1"/>
  <c r="AO276" i="1"/>
  <c r="AM276" i="1" s="1"/>
  <c r="AN248" i="1"/>
  <c r="AO301" i="1"/>
  <c r="AM301" i="1" s="1"/>
  <c r="AM273" i="1"/>
  <c r="AO244" i="1"/>
  <c r="AM244" i="1" s="1"/>
  <c r="AM298" i="1"/>
  <c r="AO269" i="1"/>
  <c r="AM269" i="1" s="1"/>
  <c r="AN294" i="1"/>
  <c r="AM294" i="1" s="1"/>
  <c r="AM291" i="1"/>
  <c r="AN262" i="1"/>
  <c r="AM262" i="1" s="1"/>
  <c r="AM234" i="1"/>
  <c r="AN287" i="1"/>
  <c r="AM287" i="1" s="1"/>
  <c r="AM259" i="1"/>
  <c r="AN230" i="1"/>
  <c r="AM230" i="1" s="1"/>
  <c r="AN280" i="1"/>
  <c r="AM266" i="1"/>
  <c r="AO251" i="1"/>
  <c r="AM251" i="1" s="1"/>
  <c r="AO237" i="1"/>
  <c r="AM237" i="1" s="1"/>
  <c r="BT386" i="1"/>
  <c r="BT378" i="1"/>
  <c r="BT370" i="1"/>
  <c r="BT362" i="1"/>
  <c r="BT354" i="1"/>
  <c r="BT346" i="1"/>
  <c r="BT338" i="1"/>
  <c r="BT330" i="1"/>
  <c r="BT322" i="1"/>
  <c r="BT314" i="1"/>
  <c r="BT380" i="1"/>
  <c r="BT372" i="1"/>
  <c r="BT364" i="1"/>
  <c r="BT385" i="1"/>
  <c r="BT377" i="1"/>
  <c r="BT369" i="1"/>
  <c r="BT382" i="1"/>
  <c r="BT374" i="1"/>
  <c r="BT366" i="1"/>
  <c r="BT358" i="1"/>
  <c r="BT350" i="1"/>
  <c r="BT342" i="1"/>
  <c r="BT334" i="1"/>
  <c r="BT326" i="1"/>
  <c r="BT318" i="1"/>
  <c r="BT384" i="1"/>
  <c r="BT376" i="1"/>
  <c r="BT381" i="1"/>
  <c r="BT373" i="1"/>
  <c r="BT365" i="1"/>
  <c r="BT360" i="1"/>
  <c r="BT353" i="1"/>
  <c r="BT335" i="1"/>
  <c r="BT328" i="1"/>
  <c r="BT321" i="1"/>
  <c r="BT302" i="1"/>
  <c r="BT294" i="1"/>
  <c r="BT286" i="1"/>
  <c r="BT278" i="1"/>
  <c r="BT270" i="1"/>
  <c r="BT262" i="1"/>
  <c r="BT254" i="1"/>
  <c r="BT259" i="1"/>
  <c r="BT251" i="1"/>
  <c r="BT383" i="1"/>
  <c r="BT356" i="1"/>
  <c r="BT349" i="1"/>
  <c r="BT331" i="1"/>
  <c r="BT324" i="1"/>
  <c r="BT317" i="1"/>
  <c r="BT310" i="1"/>
  <c r="BT307" i="1"/>
  <c r="BT299" i="1"/>
  <c r="BT291" i="1"/>
  <c r="BT283" i="1"/>
  <c r="BT275" i="1"/>
  <c r="BT371" i="1"/>
  <c r="BT359" i="1"/>
  <c r="BT352" i="1"/>
  <c r="BT345" i="1"/>
  <c r="BT327" i="1"/>
  <c r="BT320" i="1"/>
  <c r="BT313" i="1"/>
  <c r="BT304" i="1"/>
  <c r="BT296" i="1"/>
  <c r="BT288" i="1"/>
  <c r="BT280" i="1"/>
  <c r="BT272" i="1"/>
  <c r="BT264" i="1"/>
  <c r="BT256" i="1"/>
  <c r="BT248" i="1"/>
  <c r="BT363" i="1"/>
  <c r="BT355" i="1"/>
  <c r="BT348" i="1"/>
  <c r="BT341" i="1"/>
  <c r="BT323" i="1"/>
  <c r="BT316" i="1"/>
  <c r="BT301" i="1"/>
  <c r="BT293" i="1"/>
  <c r="BT285" i="1"/>
  <c r="BT277" i="1"/>
  <c r="BT269" i="1"/>
  <c r="BT261" i="1"/>
  <c r="BT253" i="1"/>
  <c r="BT379" i="1"/>
  <c r="BT351" i="1"/>
  <c r="BT344" i="1"/>
  <c r="BT337" i="1"/>
  <c r="BT319" i="1"/>
  <c r="BT312" i="1"/>
  <c r="BT309" i="1"/>
  <c r="BT306" i="1"/>
  <c r="BT298" i="1"/>
  <c r="BT290" i="1"/>
  <c r="BT282" i="1"/>
  <c r="BT274" i="1"/>
  <c r="BT266" i="1"/>
  <c r="BT258" i="1"/>
  <c r="BT250" i="1"/>
  <c r="BT255" i="1"/>
  <c r="BT347" i="1"/>
  <c r="BT340" i="1"/>
  <c r="BT333" i="1"/>
  <c r="BT315" i="1"/>
  <c r="BT303" i="1"/>
  <c r="BT295" i="1"/>
  <c r="BT287" i="1"/>
  <c r="BT279" i="1"/>
  <c r="BT271" i="1"/>
  <c r="BT263" i="1"/>
  <c r="BT387" i="1"/>
  <c r="BT368" i="1"/>
  <c r="BT361" i="1"/>
  <c r="BT343" i="1"/>
  <c r="BT336" i="1"/>
  <c r="BT329" i="1"/>
  <c r="BT311" i="1"/>
  <c r="BT308" i="1"/>
  <c r="BT300" i="1"/>
  <c r="BT292" i="1"/>
  <c r="BT284" i="1"/>
  <c r="BT276" i="1"/>
  <c r="BT268" i="1"/>
  <c r="BT260" i="1"/>
  <c r="BT252" i="1"/>
  <c r="BT375" i="1"/>
  <c r="BT367" i="1"/>
  <c r="BT357" i="1"/>
  <c r="BT339" i="1"/>
  <c r="BT332" i="1"/>
  <c r="BT325" i="1"/>
  <c r="BT305" i="1"/>
  <c r="BT297" i="1"/>
  <c r="BT289" i="1"/>
  <c r="BT281" i="1"/>
  <c r="BT273" i="1"/>
  <c r="BT265" i="1"/>
  <c r="BT257" i="1"/>
  <c r="BT249" i="1"/>
  <c r="CA387" i="1"/>
  <c r="CB384" i="1"/>
  <c r="CA379" i="1"/>
  <c r="CB376" i="1"/>
  <c r="CA371" i="1"/>
  <c r="CB368" i="1"/>
  <c r="CA363" i="1"/>
  <c r="CB360" i="1"/>
  <c r="CA355" i="1"/>
  <c r="CB352" i="1"/>
  <c r="CA347" i="1"/>
  <c r="CB344" i="1"/>
  <c r="CA339" i="1"/>
  <c r="CB336" i="1"/>
  <c r="CA331" i="1"/>
  <c r="CB328" i="1"/>
  <c r="BZ326" i="1"/>
  <c r="CA323" i="1"/>
  <c r="CB320" i="1"/>
  <c r="CA315" i="1"/>
  <c r="CB312" i="1"/>
  <c r="CA307" i="1"/>
  <c r="CB304" i="1"/>
  <c r="CA299" i="1"/>
  <c r="CB296" i="1"/>
  <c r="CA291" i="1"/>
  <c r="CB288" i="1"/>
  <c r="CA283" i="1"/>
  <c r="BZ283" i="1" s="1"/>
  <c r="CB280" i="1"/>
  <c r="CA275" i="1"/>
  <c r="CB272" i="1"/>
  <c r="CA267" i="1"/>
  <c r="CB264" i="1"/>
  <c r="CA259" i="1"/>
  <c r="BZ259" i="1" s="1"/>
  <c r="CA384" i="1"/>
  <c r="CB381" i="1"/>
  <c r="CA376" i="1"/>
  <c r="BZ376" i="1" s="1"/>
  <c r="CB373" i="1"/>
  <c r="CA368" i="1"/>
  <c r="CB365" i="1"/>
  <c r="CA360" i="1"/>
  <c r="CB357" i="1"/>
  <c r="CA352" i="1"/>
  <c r="CB349" i="1"/>
  <c r="BZ347" i="1"/>
  <c r="CA344" i="1"/>
  <c r="CB341" i="1"/>
  <c r="CB386" i="1"/>
  <c r="BZ384" i="1"/>
  <c r="CA381" i="1"/>
  <c r="CB378" i="1"/>
  <c r="CA373" i="1"/>
  <c r="CB370" i="1"/>
  <c r="CA365" i="1"/>
  <c r="CB362" i="1"/>
  <c r="BZ360" i="1"/>
  <c r="CA357" i="1"/>
  <c r="CB354" i="1"/>
  <c r="BZ352" i="1"/>
  <c r="CA349" i="1"/>
  <c r="CB346" i="1"/>
  <c r="BZ344" i="1"/>
  <c r="CA341" i="1"/>
  <c r="CB338" i="1"/>
  <c r="CA333" i="1"/>
  <c r="CB330" i="1"/>
  <c r="CA325" i="1"/>
  <c r="CB322" i="1"/>
  <c r="CA317" i="1"/>
  <c r="CB314" i="1"/>
  <c r="CA309" i="1"/>
  <c r="CB306" i="1"/>
  <c r="CA301" i="1"/>
  <c r="CB298" i="1"/>
  <c r="CA293" i="1"/>
  <c r="CB290" i="1"/>
  <c r="BZ288" i="1"/>
  <c r="CA285" i="1"/>
  <c r="CB282" i="1"/>
  <c r="CA277" i="1"/>
  <c r="CB274" i="1"/>
  <c r="CA269" i="1"/>
  <c r="CB266" i="1"/>
  <c r="CA261" i="1"/>
  <c r="CB258" i="1"/>
  <c r="CA386" i="1"/>
  <c r="CB383" i="1"/>
  <c r="BZ381" i="1"/>
  <c r="CA378" i="1"/>
  <c r="CB375" i="1"/>
  <c r="BZ373" i="1"/>
  <c r="CA370" i="1"/>
  <c r="CB367" i="1"/>
  <c r="BZ365" i="1"/>
  <c r="CA362" i="1"/>
  <c r="CB359" i="1"/>
  <c r="BZ357" i="1"/>
  <c r="CA354" i="1"/>
  <c r="CB351" i="1"/>
  <c r="BZ349" i="1"/>
  <c r="CA346" i="1"/>
  <c r="CB343" i="1"/>
  <c r="BZ341" i="1"/>
  <c r="CA338" i="1"/>
  <c r="CB335" i="1"/>
  <c r="CA330" i="1"/>
  <c r="CB327" i="1"/>
  <c r="CA322" i="1"/>
  <c r="CB319" i="1"/>
  <c r="CA314" i="1"/>
  <c r="CB311" i="1"/>
  <c r="BZ309" i="1"/>
  <c r="CA306" i="1"/>
  <c r="CB303" i="1"/>
  <c r="CA298" i="1"/>
  <c r="CB295" i="1"/>
  <c r="CA290" i="1"/>
  <c r="CB287" i="1"/>
  <c r="CA282" i="1"/>
  <c r="CB279" i="1"/>
  <c r="CA274" i="1"/>
  <c r="CB271" i="1"/>
  <c r="CA266" i="1"/>
  <c r="CB263" i="1"/>
  <c r="CA258" i="1"/>
  <c r="BZ386" i="1"/>
  <c r="CA383" i="1"/>
  <c r="CB380" i="1"/>
  <c r="BZ378" i="1"/>
  <c r="CA375" i="1"/>
  <c r="CB372" i="1"/>
  <c r="BZ372" i="1" s="1"/>
  <c r="BZ370" i="1"/>
  <c r="CA367" i="1"/>
  <c r="CB364" i="1"/>
  <c r="BZ362" i="1"/>
  <c r="CA359" i="1"/>
  <c r="CB356" i="1"/>
  <c r="BZ356" i="1" s="1"/>
  <c r="BZ354" i="1"/>
  <c r="CA351" i="1"/>
  <c r="CB348" i="1"/>
  <c r="BZ346" i="1"/>
  <c r="CA343" i="1"/>
  <c r="CB340" i="1"/>
  <c r="BZ338" i="1"/>
  <c r="CA335" i="1"/>
  <c r="BZ335" i="1" s="1"/>
  <c r="CB332" i="1"/>
  <c r="BZ330" i="1"/>
  <c r="CA327" i="1"/>
  <c r="CB324" i="1"/>
  <c r="BZ322" i="1"/>
  <c r="CA319" i="1"/>
  <c r="CB316" i="1"/>
  <c r="BZ314" i="1"/>
  <c r="CA311" i="1"/>
  <c r="CB308" i="1"/>
  <c r="BZ308" i="1" s="1"/>
  <c r="BZ306" i="1"/>
  <c r="CA303" i="1"/>
  <c r="CB300" i="1"/>
  <c r="BZ298" i="1"/>
  <c r="CA295" i="1"/>
  <c r="CB292" i="1"/>
  <c r="BZ292" i="1" s="1"/>
  <c r="BZ290" i="1"/>
  <c r="CA287" i="1"/>
  <c r="CB284" i="1"/>
  <c r="BZ282" i="1"/>
  <c r="CA279" i="1"/>
  <c r="CB276" i="1"/>
  <c r="BZ274" i="1"/>
  <c r="CA271" i="1"/>
  <c r="CB268" i="1"/>
  <c r="CA263" i="1"/>
  <c r="BZ263" i="1" s="1"/>
  <c r="CB260" i="1"/>
  <c r="BZ258" i="1"/>
  <c r="CB385" i="1"/>
  <c r="BZ383" i="1"/>
  <c r="CA380" i="1"/>
  <c r="CB377" i="1"/>
  <c r="BZ377" i="1" s="1"/>
  <c r="BZ375" i="1"/>
  <c r="CA372" i="1"/>
  <c r="CB369" i="1"/>
  <c r="BZ367" i="1"/>
  <c r="CA364" i="1"/>
  <c r="CB361" i="1"/>
  <c r="BZ359" i="1"/>
  <c r="CA356" i="1"/>
  <c r="CB353" i="1"/>
  <c r="BZ351" i="1"/>
  <c r="CA348" i="1"/>
  <c r="CB345" i="1"/>
  <c r="BZ343" i="1"/>
  <c r="CA385" i="1"/>
  <c r="CB382" i="1"/>
  <c r="BZ382" i="1" s="1"/>
  <c r="BZ380" i="1"/>
  <c r="CA377" i="1"/>
  <c r="CB374" i="1"/>
  <c r="CA369" i="1"/>
  <c r="CB366" i="1"/>
  <c r="BZ366" i="1" s="1"/>
  <c r="BZ364" i="1"/>
  <c r="CA361" i="1"/>
  <c r="CB358" i="1"/>
  <c r="BZ358" i="1" s="1"/>
  <c r="CA353" i="1"/>
  <c r="CB350" i="1"/>
  <c r="BZ350" i="1" s="1"/>
  <c r="BZ348" i="1"/>
  <c r="CA345" i="1"/>
  <c r="CB342" i="1"/>
  <c r="BZ342" i="1" s="1"/>
  <c r="CA337" i="1"/>
  <c r="CB334" i="1"/>
  <c r="BZ334" i="1" s="1"/>
  <c r="BZ332" i="1"/>
  <c r="CA329" i="1"/>
  <c r="CB326" i="1"/>
  <c r="CA321" i="1"/>
  <c r="CB318" i="1"/>
  <c r="BZ318" i="1" s="1"/>
  <c r="BZ316" i="1"/>
  <c r="CA313" i="1"/>
  <c r="CB310" i="1"/>
  <c r="CA305" i="1"/>
  <c r="CB302" i="1"/>
  <c r="BZ302" i="1" s="1"/>
  <c r="CA297" i="1"/>
  <c r="CB294" i="1"/>
  <c r="CA289" i="1"/>
  <c r="CB286" i="1"/>
  <c r="BZ286" i="1" s="1"/>
  <c r="CA281" i="1"/>
  <c r="CB278" i="1"/>
  <c r="BZ278" i="1" s="1"/>
  <c r="CA273" i="1"/>
  <c r="CB270" i="1"/>
  <c r="BZ270" i="1" s="1"/>
  <c r="BZ268" i="1"/>
  <c r="CA265" i="1"/>
  <c r="CB262" i="1"/>
  <c r="CB387" i="1"/>
  <c r="BZ387" i="1" s="1"/>
  <c r="BZ385" i="1"/>
  <c r="CA382" i="1"/>
  <c r="CB379" i="1"/>
  <c r="BZ379" i="1" s="1"/>
  <c r="CA374" i="1"/>
  <c r="CB371" i="1"/>
  <c r="BZ371" i="1" s="1"/>
  <c r="BZ369" i="1"/>
  <c r="CA366" i="1"/>
  <c r="CB363" i="1"/>
  <c r="BZ363" i="1" s="1"/>
  <c r="BZ361" i="1"/>
  <c r="CA358" i="1"/>
  <c r="CB355" i="1"/>
  <c r="BZ355" i="1" s="1"/>
  <c r="BZ353" i="1"/>
  <c r="CA350" i="1"/>
  <c r="CB347" i="1"/>
  <c r="BZ345" i="1"/>
  <c r="CA342" i="1"/>
  <c r="CB339" i="1"/>
  <c r="BZ337" i="1"/>
  <c r="CA334" i="1"/>
  <c r="CB331" i="1"/>
  <c r="CA326" i="1"/>
  <c r="CB323" i="1"/>
  <c r="CA318" i="1"/>
  <c r="CB315" i="1"/>
  <c r="BZ315" i="1" s="1"/>
  <c r="CA310" i="1"/>
  <c r="CB307" i="1"/>
  <c r="CA302" i="1"/>
  <c r="CB299" i="1"/>
  <c r="CA294" i="1"/>
  <c r="CB291" i="1"/>
  <c r="BZ289" i="1"/>
  <c r="CA286" i="1"/>
  <c r="CB283" i="1"/>
  <c r="CA278" i="1"/>
  <c r="CB275" i="1"/>
  <c r="CA270" i="1"/>
  <c r="CA262" i="1"/>
  <c r="CB259" i="1"/>
  <c r="CA340" i="1"/>
  <c r="BZ340" i="1" s="1"/>
  <c r="CB329" i="1"/>
  <c r="BZ329" i="1" s="1"/>
  <c r="BZ319" i="1"/>
  <c r="CA308" i="1"/>
  <c r="CB297" i="1"/>
  <c r="BZ297" i="1" s="1"/>
  <c r="CA276" i="1"/>
  <c r="BZ276" i="1" s="1"/>
  <c r="CB265" i="1"/>
  <c r="BZ339" i="1"/>
  <c r="CA328" i="1"/>
  <c r="BZ328" i="1" s="1"/>
  <c r="CB317" i="1"/>
  <c r="BZ317" i="1" s="1"/>
  <c r="BZ307" i="1"/>
  <c r="CA296" i="1"/>
  <c r="BZ296" i="1" s="1"/>
  <c r="CB285" i="1"/>
  <c r="BZ285" i="1" s="1"/>
  <c r="BZ275" i="1"/>
  <c r="CA264" i="1"/>
  <c r="BZ264" i="1" s="1"/>
  <c r="CB337" i="1"/>
  <c r="BZ327" i="1"/>
  <c r="CA316" i="1"/>
  <c r="CB305" i="1"/>
  <c r="BZ305" i="1" s="1"/>
  <c r="BZ295" i="1"/>
  <c r="CA284" i="1"/>
  <c r="BZ284" i="1" s="1"/>
  <c r="CB273" i="1"/>
  <c r="BZ273" i="1" s="1"/>
  <c r="CA336" i="1"/>
  <c r="BZ336" i="1" s="1"/>
  <c r="CB325" i="1"/>
  <c r="BZ325" i="1" s="1"/>
  <c r="CA304" i="1"/>
  <c r="CB293" i="1"/>
  <c r="CA272" i="1"/>
  <c r="BZ272" i="1" s="1"/>
  <c r="CB261" i="1"/>
  <c r="BZ261" i="1" s="1"/>
  <c r="CA324" i="1"/>
  <c r="BZ324" i="1" s="1"/>
  <c r="CB313" i="1"/>
  <c r="BZ313" i="1" s="1"/>
  <c r="BZ303" i="1"/>
  <c r="CA292" i="1"/>
  <c r="CB281" i="1"/>
  <c r="BZ281" i="1" s="1"/>
  <c r="BZ271" i="1"/>
  <c r="CA260" i="1"/>
  <c r="CB333" i="1"/>
  <c r="BZ333" i="1" s="1"/>
  <c r="BZ323" i="1"/>
  <c r="CA312" i="1"/>
  <c r="BZ312" i="1" s="1"/>
  <c r="CB301" i="1"/>
  <c r="BZ301" i="1" s="1"/>
  <c r="BZ291" i="1"/>
  <c r="CA280" i="1"/>
  <c r="BZ280" i="1" s="1"/>
  <c r="CB269" i="1"/>
  <c r="BZ269" i="1" s="1"/>
  <c r="CA332" i="1"/>
  <c r="CB321" i="1"/>
  <c r="BZ321" i="1" s="1"/>
  <c r="BZ311" i="1"/>
  <c r="CA300" i="1"/>
  <c r="BZ300" i="1" s="1"/>
  <c r="CB289" i="1"/>
  <c r="BZ279" i="1"/>
  <c r="CA268" i="1"/>
  <c r="BZ331" i="1"/>
  <c r="CA320" i="1"/>
  <c r="BZ320" i="1" s="1"/>
  <c r="CB309" i="1"/>
  <c r="BZ299" i="1"/>
  <c r="CA288" i="1"/>
  <c r="CB277" i="1"/>
  <c r="BZ277" i="1" s="1"/>
  <c r="S26" i="1"/>
  <c r="BK384" i="1"/>
  <c r="BJ384" i="1" s="1"/>
  <c r="BK376" i="1"/>
  <c r="BK368" i="1"/>
  <c r="BK360" i="1"/>
  <c r="BK352" i="1"/>
  <c r="BK344" i="1"/>
  <c r="BK336" i="1"/>
  <c r="BK328" i="1"/>
  <c r="BK320" i="1"/>
  <c r="BK312" i="1"/>
  <c r="BK304" i="1"/>
  <c r="BK296" i="1"/>
  <c r="BK288" i="1"/>
  <c r="BK280" i="1"/>
  <c r="BK385" i="1"/>
  <c r="BJ385" i="1" s="1"/>
  <c r="BK377" i="1"/>
  <c r="BJ377" i="1" s="1"/>
  <c r="BK369" i="1"/>
  <c r="BJ369" i="1" s="1"/>
  <c r="BK361" i="1"/>
  <c r="BJ361" i="1" s="1"/>
  <c r="BK353" i="1"/>
  <c r="BK345" i="1"/>
  <c r="BJ345" i="1" s="1"/>
  <c r="BK337" i="1"/>
  <c r="BJ337" i="1" s="1"/>
  <c r="BK329" i="1"/>
  <c r="BK321" i="1"/>
  <c r="BK313" i="1"/>
  <c r="BJ313" i="1" s="1"/>
  <c r="BK305" i="1"/>
  <c r="BK297" i="1"/>
  <c r="BJ297" i="1" s="1"/>
  <c r="BK289" i="1"/>
  <c r="BJ289" i="1" s="1"/>
  <c r="BK281" i="1"/>
  <c r="BJ281" i="1" s="1"/>
  <c r="BK386" i="1"/>
  <c r="BJ386" i="1" s="1"/>
  <c r="BK378" i="1"/>
  <c r="BK370" i="1"/>
  <c r="BK362" i="1"/>
  <c r="BJ362" i="1" s="1"/>
  <c r="BK354" i="1"/>
  <c r="BJ354" i="1" s="1"/>
  <c r="BK346" i="1"/>
  <c r="BJ346" i="1" s="1"/>
  <c r="BK338" i="1"/>
  <c r="BJ338" i="1" s="1"/>
  <c r="BK330" i="1"/>
  <c r="BK322" i="1"/>
  <c r="BJ322" i="1" s="1"/>
  <c r="BK314" i="1"/>
  <c r="BK306" i="1"/>
  <c r="BK298" i="1"/>
  <c r="BJ298" i="1" s="1"/>
  <c r="BK290" i="1"/>
  <c r="BJ290" i="1" s="1"/>
  <c r="BK282" i="1"/>
  <c r="BJ282" i="1" s="1"/>
  <c r="BK387" i="1"/>
  <c r="BJ387" i="1" s="1"/>
  <c r="BK379" i="1"/>
  <c r="BJ379" i="1" s="1"/>
  <c r="BK371" i="1"/>
  <c r="BJ371" i="1" s="1"/>
  <c r="BK363" i="1"/>
  <c r="BK355" i="1"/>
  <c r="BJ355" i="1" s="1"/>
  <c r="BK347" i="1"/>
  <c r="BK339" i="1"/>
  <c r="BJ339" i="1" s="1"/>
  <c r="BK331" i="1"/>
  <c r="BK323" i="1"/>
  <c r="BJ323" i="1" s="1"/>
  <c r="BK315" i="1"/>
  <c r="BJ315" i="1" s="1"/>
  <c r="BK307" i="1"/>
  <c r="BK299" i="1"/>
  <c r="BK291" i="1"/>
  <c r="BK283" i="1"/>
  <c r="BJ283" i="1" s="1"/>
  <c r="BK380" i="1"/>
  <c r="BK372" i="1"/>
  <c r="BJ372" i="1" s="1"/>
  <c r="BK364" i="1"/>
  <c r="BJ364" i="1" s="1"/>
  <c r="BK356" i="1"/>
  <c r="BK348" i="1"/>
  <c r="BJ348" i="1" s="1"/>
  <c r="BK340" i="1"/>
  <c r="BK332" i="1"/>
  <c r="BJ332" i="1" s="1"/>
  <c r="BK324" i="1"/>
  <c r="BK316" i="1"/>
  <c r="BJ316" i="1" s="1"/>
  <c r="BK308" i="1"/>
  <c r="BJ308" i="1" s="1"/>
  <c r="BK300" i="1"/>
  <c r="BJ300" i="1" s="1"/>
  <c r="BK292" i="1"/>
  <c r="BK284" i="1"/>
  <c r="BJ284" i="1" s="1"/>
  <c r="BK381" i="1"/>
  <c r="BJ381" i="1" s="1"/>
  <c r="BK373" i="1"/>
  <c r="BK365" i="1"/>
  <c r="BK357" i="1"/>
  <c r="BJ357" i="1" s="1"/>
  <c r="BK349" i="1"/>
  <c r="BK341" i="1"/>
  <c r="BK333" i="1"/>
  <c r="BK325" i="1"/>
  <c r="BJ325" i="1" s="1"/>
  <c r="BK317" i="1"/>
  <c r="BJ317" i="1" s="1"/>
  <c r="BK309" i="1"/>
  <c r="BK301" i="1"/>
  <c r="BK293" i="1"/>
  <c r="BJ293" i="1" s="1"/>
  <c r="BK285" i="1"/>
  <c r="BJ285" i="1" s="1"/>
  <c r="BK382" i="1"/>
  <c r="BJ382" i="1" s="1"/>
  <c r="BK374" i="1"/>
  <c r="BK366" i="1"/>
  <c r="BJ366" i="1" s="1"/>
  <c r="BK358" i="1"/>
  <c r="BK350" i="1"/>
  <c r="BJ350" i="1" s="1"/>
  <c r="BK342" i="1"/>
  <c r="BK334" i="1"/>
  <c r="BJ334" i="1" s="1"/>
  <c r="BK326" i="1"/>
  <c r="BK318" i="1"/>
  <c r="BJ318" i="1" s="1"/>
  <c r="BK310" i="1"/>
  <c r="BJ310" i="1" s="1"/>
  <c r="BK302" i="1"/>
  <c r="BJ302" i="1" s="1"/>
  <c r="BK294" i="1"/>
  <c r="BK286" i="1"/>
  <c r="BJ286" i="1" s="1"/>
  <c r="BK278" i="1"/>
  <c r="BK383" i="1"/>
  <c r="BK375" i="1"/>
  <c r="BK367" i="1"/>
  <c r="BK359" i="1"/>
  <c r="BK351" i="1"/>
  <c r="BK343" i="1"/>
  <c r="BK335" i="1"/>
  <c r="BK327" i="1"/>
  <c r="BK319" i="1"/>
  <c r="BK311" i="1"/>
  <c r="BK303" i="1"/>
  <c r="BK295" i="1"/>
  <c r="BK287" i="1"/>
  <c r="BK279" i="1"/>
  <c r="AY387" i="1"/>
  <c r="AY379" i="1"/>
  <c r="AY371" i="1"/>
  <c r="AY363" i="1"/>
  <c r="AY355" i="1"/>
  <c r="AY347" i="1"/>
  <c r="AY339" i="1"/>
  <c r="AY331" i="1"/>
  <c r="AY323" i="1"/>
  <c r="BG323" i="1" s="1"/>
  <c r="AY315" i="1"/>
  <c r="BG315" i="1" s="1"/>
  <c r="AY307" i="1"/>
  <c r="BG307" i="1" s="1"/>
  <c r="AY299" i="1"/>
  <c r="BG299" i="1" s="1"/>
  <c r="AY291" i="1"/>
  <c r="BG291" i="1" s="1"/>
  <c r="AY283" i="1"/>
  <c r="BG283" i="1" s="1"/>
  <c r="AY275" i="1"/>
  <c r="BG275" i="1" s="1"/>
  <c r="AY267" i="1"/>
  <c r="AY259" i="1"/>
  <c r="AY251" i="1"/>
  <c r="AY243" i="1"/>
  <c r="AY235" i="1"/>
  <c r="AY226" i="1"/>
  <c r="AY218" i="1"/>
  <c r="AY210" i="1"/>
  <c r="AY202" i="1"/>
  <c r="AY194" i="1"/>
  <c r="AY186" i="1"/>
  <c r="AY178" i="1"/>
  <c r="AY170" i="1"/>
  <c r="AY162" i="1"/>
  <c r="AY154" i="1"/>
  <c r="AY146" i="1"/>
  <c r="AY138" i="1"/>
  <c r="AY130" i="1"/>
  <c r="AY122" i="1"/>
  <c r="AY114" i="1"/>
  <c r="AY106" i="1"/>
  <c r="AY98" i="1"/>
  <c r="AY90" i="1"/>
  <c r="AY82" i="1"/>
  <c r="AY74" i="1"/>
  <c r="AY66" i="1"/>
  <c r="AY58" i="1"/>
  <c r="AY50" i="1"/>
  <c r="AY42" i="1"/>
  <c r="AY34" i="1"/>
  <c r="AY27" i="1"/>
  <c r="AY386" i="1"/>
  <c r="AY378" i="1"/>
  <c r="AY370" i="1"/>
  <c r="AY362" i="1"/>
  <c r="AY354" i="1"/>
  <c r="AY346" i="1"/>
  <c r="AY338" i="1"/>
  <c r="AY330" i="1"/>
  <c r="AY322" i="1"/>
  <c r="BG322" i="1" s="1"/>
  <c r="AY314" i="1"/>
  <c r="BG314" i="1" s="1"/>
  <c r="AY306" i="1"/>
  <c r="BG306" i="1" s="1"/>
  <c r="AY298" i="1"/>
  <c r="BG298" i="1" s="1"/>
  <c r="AY290" i="1"/>
  <c r="BG290" i="1" s="1"/>
  <c r="AY282" i="1"/>
  <c r="BG282" i="1" s="1"/>
  <c r="AY274" i="1"/>
  <c r="BG274" i="1" s="1"/>
  <c r="AY266" i="1"/>
  <c r="AY258" i="1"/>
  <c r="AY250" i="1"/>
  <c r="AY242" i="1"/>
  <c r="AY234" i="1"/>
  <c r="AY225" i="1"/>
  <c r="AY217" i="1"/>
  <c r="AY209" i="1"/>
  <c r="AY201" i="1"/>
  <c r="AY193" i="1"/>
  <c r="AY185" i="1"/>
  <c r="AY177" i="1"/>
  <c r="AY169" i="1"/>
  <c r="AY161" i="1"/>
  <c r="AY153" i="1"/>
  <c r="AY145" i="1"/>
  <c r="AY137" i="1"/>
  <c r="AY129" i="1"/>
  <c r="AY121" i="1"/>
  <c r="AY113" i="1"/>
  <c r="AY105" i="1"/>
  <c r="AY97" i="1"/>
  <c r="AY89" i="1"/>
  <c r="AY81" i="1"/>
  <c r="AY73" i="1"/>
  <c r="AY65" i="1"/>
  <c r="AY57" i="1"/>
  <c r="AY49" i="1"/>
  <c r="AY41" i="1"/>
  <c r="AY33" i="1"/>
  <c r="AY385" i="1"/>
  <c r="AY377" i="1"/>
  <c r="AY369" i="1"/>
  <c r="AY361" i="1"/>
  <c r="AY353" i="1"/>
  <c r="AY345" i="1"/>
  <c r="AY337" i="1"/>
  <c r="AY329" i="1"/>
  <c r="AY321" i="1"/>
  <c r="BG321" i="1" s="1"/>
  <c r="AY313" i="1"/>
  <c r="BG313" i="1" s="1"/>
  <c r="AY305" i="1"/>
  <c r="BG305" i="1" s="1"/>
  <c r="AY297" i="1"/>
  <c r="BG297" i="1" s="1"/>
  <c r="AY289" i="1"/>
  <c r="BG289" i="1" s="1"/>
  <c r="AY281" i="1"/>
  <c r="BG281" i="1" s="1"/>
  <c r="AY273" i="1"/>
  <c r="BG273" i="1" s="1"/>
  <c r="AY265" i="1"/>
  <c r="AY257" i="1"/>
  <c r="AY249" i="1"/>
  <c r="AY241" i="1"/>
  <c r="AY233" i="1"/>
  <c r="AY224" i="1"/>
  <c r="AY216" i="1"/>
  <c r="AY208" i="1"/>
  <c r="AY200" i="1"/>
  <c r="AY192" i="1"/>
  <c r="AY184" i="1"/>
  <c r="AY176" i="1"/>
  <c r="AY168" i="1"/>
  <c r="AY160" i="1"/>
  <c r="AY152" i="1"/>
  <c r="AY144" i="1"/>
  <c r="AY136" i="1"/>
  <c r="AY128" i="1"/>
  <c r="AY120" i="1"/>
  <c r="AY112" i="1"/>
  <c r="AY104" i="1"/>
  <c r="AY96" i="1"/>
  <c r="AY88" i="1"/>
  <c r="AY80" i="1"/>
  <c r="AY72" i="1"/>
  <c r="AY64" i="1"/>
  <c r="AY56" i="1"/>
  <c r="AY48" i="1"/>
  <c r="AY40" i="1"/>
  <c r="AY32" i="1"/>
  <c r="AY384" i="1"/>
  <c r="AY376" i="1"/>
  <c r="AY368" i="1"/>
  <c r="AY360" i="1"/>
  <c r="AY352" i="1"/>
  <c r="AY344" i="1"/>
  <c r="AY336" i="1"/>
  <c r="AY328" i="1"/>
  <c r="AY320" i="1"/>
  <c r="BG320" i="1" s="1"/>
  <c r="AY312" i="1"/>
  <c r="BG312" i="1" s="1"/>
  <c r="AY304" i="1"/>
  <c r="BG304" i="1" s="1"/>
  <c r="AY296" i="1"/>
  <c r="BG296" i="1" s="1"/>
  <c r="AY288" i="1"/>
  <c r="BG288" i="1" s="1"/>
  <c r="AY280" i="1"/>
  <c r="BG280" i="1" s="1"/>
  <c r="AY272" i="1"/>
  <c r="BG272" i="1" s="1"/>
  <c r="AY264" i="1"/>
  <c r="AY256" i="1"/>
  <c r="AY248" i="1"/>
  <c r="AY240" i="1"/>
  <c r="AY232" i="1"/>
  <c r="AY223" i="1"/>
  <c r="AY215" i="1"/>
  <c r="AY207" i="1"/>
  <c r="AY199" i="1"/>
  <c r="AY191" i="1"/>
  <c r="AY183" i="1"/>
  <c r="AY175" i="1"/>
  <c r="AY167" i="1"/>
  <c r="AY159" i="1"/>
  <c r="AY151" i="1"/>
  <c r="AY143" i="1"/>
  <c r="AY135" i="1"/>
  <c r="AY127" i="1"/>
  <c r="AY119" i="1"/>
  <c r="AY111" i="1"/>
  <c r="AY103" i="1"/>
  <c r="AY95" i="1"/>
  <c r="AY87" i="1"/>
  <c r="AY79" i="1"/>
  <c r="AY71" i="1"/>
  <c r="AY63" i="1"/>
  <c r="AY55" i="1"/>
  <c r="AY47" i="1"/>
  <c r="AY39" i="1"/>
  <c r="AY31" i="1"/>
  <c r="AY383" i="1"/>
  <c r="AY375" i="1"/>
  <c r="AY367" i="1"/>
  <c r="AY359" i="1"/>
  <c r="AY351" i="1"/>
  <c r="AY343" i="1"/>
  <c r="AY335" i="1"/>
  <c r="AY327" i="1"/>
  <c r="BG327" i="1" s="1"/>
  <c r="AY319" i="1"/>
  <c r="BG319" i="1" s="1"/>
  <c r="AY311" i="1"/>
  <c r="BG311" i="1" s="1"/>
  <c r="AY303" i="1"/>
  <c r="BG303" i="1" s="1"/>
  <c r="AY295" i="1"/>
  <c r="BG295" i="1" s="1"/>
  <c r="AY287" i="1"/>
  <c r="BG287" i="1" s="1"/>
  <c r="AY279" i="1"/>
  <c r="BG279" i="1" s="1"/>
  <c r="AY271" i="1"/>
  <c r="BG271" i="1" s="1"/>
  <c r="AY263" i="1"/>
  <c r="AY255" i="1"/>
  <c r="AY247" i="1"/>
  <c r="AY239" i="1"/>
  <c r="AY231" i="1"/>
  <c r="AY222" i="1"/>
  <c r="AY214" i="1"/>
  <c r="AY206" i="1"/>
  <c r="AY198" i="1"/>
  <c r="AY190" i="1"/>
  <c r="AY182" i="1"/>
  <c r="AY174" i="1"/>
  <c r="AY166" i="1"/>
  <c r="AY158" i="1"/>
  <c r="AY150" i="1"/>
  <c r="AY142" i="1"/>
  <c r="AY134" i="1"/>
  <c r="AY126" i="1"/>
  <c r="AY118" i="1"/>
  <c r="AY110" i="1"/>
  <c r="AY102" i="1"/>
  <c r="AY94" i="1"/>
  <c r="AY86" i="1"/>
  <c r="AY78" i="1"/>
  <c r="AY70" i="1"/>
  <c r="AY62" i="1"/>
  <c r="AY54" i="1"/>
  <c r="AY46" i="1"/>
  <c r="AY38" i="1"/>
  <c r="AY30" i="1"/>
  <c r="AY382" i="1"/>
  <c r="AY374" i="1"/>
  <c r="AY366" i="1"/>
  <c r="AY358" i="1"/>
  <c r="AY350" i="1"/>
  <c r="AY342" i="1"/>
  <c r="AY334" i="1"/>
  <c r="AY326" i="1"/>
  <c r="BG326" i="1" s="1"/>
  <c r="AY318" i="1"/>
  <c r="BG318" i="1" s="1"/>
  <c r="AY310" i="1"/>
  <c r="BG310" i="1" s="1"/>
  <c r="AY302" i="1"/>
  <c r="BG302" i="1" s="1"/>
  <c r="AY294" i="1"/>
  <c r="BG294" i="1" s="1"/>
  <c r="AY286" i="1"/>
  <c r="BG286" i="1" s="1"/>
  <c r="AY278" i="1"/>
  <c r="BG278" i="1" s="1"/>
  <c r="AY270" i="1"/>
  <c r="BG270" i="1" s="1"/>
  <c r="AY262" i="1"/>
  <c r="AY254" i="1"/>
  <c r="AY246" i="1"/>
  <c r="AY238" i="1"/>
  <c r="AY230" i="1"/>
  <c r="AY221" i="1"/>
  <c r="AY213" i="1"/>
  <c r="AY205" i="1"/>
  <c r="AY197" i="1"/>
  <c r="AY189" i="1"/>
  <c r="AY181" i="1"/>
  <c r="AY173" i="1"/>
  <c r="AY165" i="1"/>
  <c r="AY157" i="1"/>
  <c r="AY149" i="1"/>
  <c r="AY141" i="1"/>
  <c r="AY133" i="1"/>
  <c r="AY125" i="1"/>
  <c r="AY117" i="1"/>
  <c r="AY109" i="1"/>
  <c r="AY101" i="1"/>
  <c r="AY93" i="1"/>
  <c r="AY85" i="1"/>
  <c r="AY77" i="1"/>
  <c r="AY69" i="1"/>
  <c r="AY61" i="1"/>
  <c r="AY53" i="1"/>
  <c r="AY45" i="1"/>
  <c r="AY37" i="1"/>
  <c r="AY29" i="1"/>
  <c r="AY381" i="1"/>
  <c r="AY373" i="1"/>
  <c r="AY365" i="1"/>
  <c r="AY357" i="1"/>
  <c r="AY349" i="1"/>
  <c r="AY341" i="1"/>
  <c r="AY333" i="1"/>
  <c r="AY325" i="1"/>
  <c r="BG325" i="1" s="1"/>
  <c r="AY317" i="1"/>
  <c r="BG317" i="1" s="1"/>
  <c r="AY309" i="1"/>
  <c r="BG309" i="1" s="1"/>
  <c r="AY301" i="1"/>
  <c r="BG301" i="1" s="1"/>
  <c r="AY293" i="1"/>
  <c r="BG293" i="1" s="1"/>
  <c r="AY285" i="1"/>
  <c r="BG285" i="1" s="1"/>
  <c r="AY277" i="1"/>
  <c r="BG277" i="1" s="1"/>
  <c r="AY269" i="1"/>
  <c r="BG269" i="1" s="1"/>
  <c r="AY261" i="1"/>
  <c r="AY253" i="1"/>
  <c r="AY245" i="1"/>
  <c r="AY237" i="1"/>
  <c r="AY229" i="1"/>
  <c r="AY220" i="1"/>
  <c r="AY212" i="1"/>
  <c r="AY204" i="1"/>
  <c r="AY196" i="1"/>
  <c r="AY188" i="1"/>
  <c r="AY180" i="1"/>
  <c r="AY172" i="1"/>
  <c r="AY164" i="1"/>
  <c r="AY156" i="1"/>
  <c r="AY148" i="1"/>
  <c r="AY140" i="1"/>
  <c r="AY132" i="1"/>
  <c r="AY124" i="1"/>
  <c r="AY116" i="1"/>
  <c r="AY108" i="1"/>
  <c r="AY100" i="1"/>
  <c r="AY92" i="1"/>
  <c r="AY84" i="1"/>
  <c r="AY76" i="1"/>
  <c r="AY68" i="1"/>
  <c r="AY60" i="1"/>
  <c r="AY52" i="1"/>
  <c r="AY44" i="1"/>
  <c r="AY36" i="1"/>
  <c r="AY28" i="1"/>
  <c r="AY380" i="1"/>
  <c r="AY372" i="1"/>
  <c r="AY364" i="1"/>
  <c r="AY356" i="1"/>
  <c r="AY348" i="1"/>
  <c r="AY340" i="1"/>
  <c r="AY332" i="1"/>
  <c r="AY324" i="1"/>
  <c r="BG324" i="1" s="1"/>
  <c r="AY316" i="1"/>
  <c r="BG316" i="1" s="1"/>
  <c r="AY308" i="1"/>
  <c r="BG308" i="1" s="1"/>
  <c r="AY300" i="1"/>
  <c r="BG300" i="1" s="1"/>
  <c r="AY292" i="1"/>
  <c r="BG292" i="1" s="1"/>
  <c r="AY284" i="1"/>
  <c r="BG284" i="1" s="1"/>
  <c r="AY276" i="1"/>
  <c r="BG276" i="1" s="1"/>
  <c r="AY268" i="1"/>
  <c r="BG268" i="1" s="1"/>
  <c r="AY260" i="1"/>
  <c r="AY252" i="1"/>
  <c r="AY244" i="1"/>
  <c r="AY236" i="1"/>
  <c r="AY227" i="1"/>
  <c r="AY219" i="1"/>
  <c r="AY211" i="1"/>
  <c r="AY203" i="1"/>
  <c r="AY195" i="1"/>
  <c r="AY187" i="1"/>
  <c r="AY179" i="1"/>
  <c r="AY171" i="1"/>
  <c r="AY163" i="1"/>
  <c r="AY155" i="1"/>
  <c r="AY147" i="1"/>
  <c r="AY139" i="1"/>
  <c r="AY131" i="1"/>
  <c r="AY123" i="1"/>
  <c r="AY115" i="1"/>
  <c r="AY107" i="1"/>
  <c r="AY99" i="1"/>
  <c r="AY91" i="1"/>
  <c r="AY83" i="1"/>
  <c r="AY75" i="1"/>
  <c r="AY67" i="1"/>
  <c r="AY59" i="1"/>
  <c r="AY51" i="1"/>
  <c r="AY43" i="1"/>
  <c r="AY35" i="1"/>
  <c r="AY228" i="1"/>
  <c r="AA23" i="1"/>
  <c r="AW22" i="1"/>
  <c r="AO24" i="1"/>
  <c r="AF24" i="1"/>
  <c r="W24" i="1"/>
  <c r="BZ287" i="1" l="1"/>
  <c r="BZ293" i="1"/>
  <c r="BZ310" i="1"/>
  <c r="BZ374" i="1"/>
  <c r="BZ294" i="1"/>
  <c r="BZ262" i="1"/>
  <c r="BZ304" i="1"/>
  <c r="BZ368" i="1"/>
  <c r="BZ266" i="1"/>
  <c r="BZ265" i="1"/>
  <c r="BZ260" i="1"/>
  <c r="BJ279" i="1"/>
  <c r="BJ343" i="1"/>
  <c r="BJ296" i="1"/>
  <c r="BJ314" i="1"/>
  <c r="BJ341" i="1"/>
  <c r="BJ287" i="1"/>
  <c r="BJ305" i="1"/>
  <c r="BJ295" i="1"/>
  <c r="BJ330" i="1"/>
  <c r="BJ291" i="1"/>
  <c r="BJ294" i="1"/>
  <c r="BJ292" i="1"/>
  <c r="BJ303" i="1"/>
  <c r="BJ320" i="1"/>
  <c r="BJ356" i="1"/>
  <c r="BJ299" i="1"/>
  <c r="BJ324" i="1"/>
  <c r="BJ326" i="1"/>
  <c r="BJ331" i="1"/>
  <c r="BJ311" i="1"/>
  <c r="BJ328" i="1"/>
  <c r="BJ307" i="1"/>
  <c r="BJ319" i="1"/>
  <c r="BJ336" i="1"/>
  <c r="BJ340" i="1"/>
  <c r="BJ278" i="1"/>
  <c r="BJ342" i="1"/>
  <c r="BJ306" i="1"/>
  <c r="BJ329" i="1"/>
  <c r="BJ301" i="1"/>
  <c r="BJ280" i="1"/>
  <c r="BJ344" i="1"/>
  <c r="AM360" i="1"/>
  <c r="AM376" i="1"/>
  <c r="AM362" i="1"/>
  <c r="AM384" i="1"/>
  <c r="AM367" i="1"/>
  <c r="AM334" i="1"/>
  <c r="U257" i="1"/>
  <c r="U260" i="1"/>
  <c r="U231" i="1"/>
  <c r="U361" i="1"/>
  <c r="U237" i="1"/>
  <c r="U343" i="1"/>
  <c r="U267" i="1"/>
  <c r="U351" i="1"/>
  <c r="U385" i="1"/>
  <c r="U261" i="1"/>
  <c r="U330" i="1"/>
  <c r="U369" i="1"/>
  <c r="U356" i="1"/>
  <c r="U221" i="1"/>
  <c r="U286" i="1"/>
  <c r="U226" i="1"/>
  <c r="U293" i="1"/>
  <c r="U382" i="1"/>
  <c r="U321" i="1"/>
  <c r="U371" i="1"/>
  <c r="U258" i="1"/>
  <c r="U322" i="1"/>
  <c r="U275" i="1"/>
  <c r="U339" i="1"/>
  <c r="U292" i="1"/>
  <c r="U328" i="1"/>
  <c r="U350" i="1"/>
  <c r="U216" i="1"/>
  <c r="U247" i="1"/>
  <c r="U223" i="1"/>
  <c r="U335" i="1"/>
  <c r="U353" i="1"/>
  <c r="U305" i="1"/>
  <c r="U214" i="1"/>
  <c r="U338" i="1"/>
  <c r="U367" i="1"/>
  <c r="U301" i="1"/>
  <c r="U238" i="1"/>
  <c r="U270" i="1"/>
  <c r="U244" i="1"/>
  <c r="U308" i="1"/>
  <c r="U365" i="1"/>
  <c r="U215" i="1"/>
  <c r="U383" i="1"/>
  <c r="U347" i="1"/>
  <c r="U230" i="1"/>
  <c r="U211" i="1"/>
  <c r="U291" i="1"/>
  <c r="U366" i="1"/>
  <c r="U303" i="1"/>
  <c r="U342" i="1"/>
  <c r="U359" i="1"/>
  <c r="U379" i="1"/>
  <c r="U280" i="1"/>
  <c r="U236" i="1"/>
  <c r="U327" i="1"/>
  <c r="U229" i="1"/>
  <c r="U271" i="1"/>
  <c r="U319" i="1"/>
  <c r="U355" i="1"/>
  <c r="U279" i="1"/>
  <c r="U210" i="1"/>
  <c r="U268" i="1"/>
  <c r="U325" i="1"/>
  <c r="U227" i="1"/>
  <c r="U283" i="1"/>
  <c r="U243" i="1"/>
  <c r="U295" i="1"/>
  <c r="U375" i="1"/>
  <c r="U358" i="1"/>
  <c r="U251" i="1"/>
  <c r="U213" i="1"/>
  <c r="U239" i="1"/>
  <c r="U363" i="1"/>
  <c r="U265" i="1"/>
  <c r="U329" i="1"/>
  <c r="U332" i="1"/>
  <c r="U311" i="1"/>
  <c r="U315" i="1"/>
  <c r="BJ335" i="1"/>
  <c r="BJ304" i="1"/>
  <c r="BJ309" i="1"/>
  <c r="D16" i="1"/>
  <c r="F19" i="1" l="1"/>
  <c r="H16" i="1"/>
  <c r="D25" i="1" s="1"/>
  <c r="CV24" i="1"/>
  <c r="CU24" i="1"/>
  <c r="CT24" i="1"/>
  <c r="CS24" i="1"/>
  <c r="CR24" i="1"/>
  <c r="CV23" i="1"/>
  <c r="CU23" i="1"/>
  <c r="CT23" i="1"/>
  <c r="CS23" i="1"/>
  <c r="CR22" i="1"/>
  <c r="I27" i="1" l="1"/>
  <c r="J27" i="1"/>
  <c r="CP24" i="1"/>
  <c r="B4" i="1"/>
  <c r="CJ24" i="1"/>
  <c r="CB24" i="1"/>
  <c r="BT24" i="1"/>
  <c r="BL24" i="1"/>
  <c r="BH25" i="1"/>
  <c r="BG25" i="1"/>
  <c r="CU27" i="1" l="1"/>
  <c r="CS28" i="1" s="1"/>
  <c r="CJ22" i="1"/>
  <c r="CB22" i="1"/>
  <c r="BE22" i="1" l="1"/>
  <c r="BH24" i="1"/>
  <c r="BH23" i="1"/>
  <c r="BG24" i="1"/>
  <c r="BG23" i="1"/>
  <c r="BF24" i="1"/>
  <c r="BF23" i="1"/>
  <c r="BE24" i="1"/>
  <c r="BE23" i="1"/>
  <c r="BT22" i="1"/>
  <c r="BL22" i="1"/>
  <c r="CM27" i="1"/>
  <c r="CK28" i="1" s="1"/>
  <c r="CN24" i="1"/>
  <c r="CM24" i="1"/>
  <c r="CL24" i="1"/>
  <c r="CK24" i="1"/>
  <c r="CN23" i="1"/>
  <c r="CM23" i="1"/>
  <c r="CL23" i="1"/>
  <c r="CK23" i="1"/>
  <c r="CE27" i="1" l="1"/>
  <c r="CC28" i="1" s="1"/>
  <c r="CF24" i="1"/>
  <c r="CE24" i="1"/>
  <c r="CD24" i="1"/>
  <c r="CC24" i="1"/>
  <c r="CF23" i="1"/>
  <c r="CE23" i="1"/>
  <c r="CD23" i="1"/>
  <c r="CC23" i="1"/>
  <c r="BW27" i="1"/>
  <c r="BX24" i="1"/>
  <c r="BW24" i="1"/>
  <c r="BV24" i="1"/>
  <c r="BU24" i="1"/>
  <c r="BX23" i="1"/>
  <c r="BW23" i="1"/>
  <c r="BV23" i="1"/>
  <c r="BU23" i="1"/>
  <c r="BP24" i="1"/>
  <c r="BO24" i="1"/>
  <c r="BN24" i="1"/>
  <c r="BM24" i="1"/>
  <c r="BP23" i="1"/>
  <c r="BO23" i="1"/>
  <c r="BN23" i="1"/>
  <c r="BM23" i="1"/>
  <c r="BU28" i="1" l="1"/>
  <c r="BO27" i="1"/>
  <c r="BM28" i="1" l="1"/>
  <c r="AZ23" i="1"/>
  <c r="AY23" i="1" l="1"/>
  <c r="BA27" i="1"/>
  <c r="BF27" i="1" l="1"/>
  <c r="H392" i="1" l="1"/>
  <c r="D401" i="1"/>
  <c r="B401" i="1"/>
  <c r="CV25" i="1"/>
  <c r="CI28" i="1"/>
  <c r="CQ28" i="1"/>
  <c r="CA28" i="1"/>
  <c r="BS28" i="1"/>
  <c r="CF387" i="1"/>
  <c r="CF339" i="1"/>
  <c r="CF315" i="1"/>
  <c r="CF299" i="1"/>
  <c r="CF386" i="1"/>
  <c r="CF378" i="1"/>
  <c r="CF370" i="1"/>
  <c r="CF362" i="1"/>
  <c r="CF354" i="1"/>
  <c r="CF346" i="1"/>
  <c r="CF338" i="1"/>
  <c r="CF330" i="1"/>
  <c r="CF322" i="1"/>
  <c r="CF314" i="1"/>
  <c r="CF306" i="1"/>
  <c r="CF298" i="1"/>
  <c r="CF290" i="1"/>
  <c r="CF282" i="1"/>
  <c r="CF385" i="1"/>
  <c r="CF377" i="1"/>
  <c r="CF369" i="1"/>
  <c r="CF361" i="1"/>
  <c r="CF353" i="1"/>
  <c r="CF345" i="1"/>
  <c r="CF337" i="1"/>
  <c r="CF329" i="1"/>
  <c r="CF321" i="1"/>
  <c r="CF313" i="1"/>
  <c r="CF305" i="1"/>
  <c r="CF297" i="1"/>
  <c r="CF289" i="1"/>
  <c r="CF281" i="1"/>
  <c r="CF384" i="1"/>
  <c r="CF376" i="1"/>
  <c r="CF368" i="1"/>
  <c r="CF360" i="1"/>
  <c r="CF352" i="1"/>
  <c r="CF344" i="1"/>
  <c r="CF336" i="1"/>
  <c r="CF328" i="1"/>
  <c r="CF320" i="1"/>
  <c r="CF312" i="1"/>
  <c r="CF304" i="1"/>
  <c r="CF296" i="1"/>
  <c r="CF288" i="1"/>
  <c r="CF280" i="1"/>
  <c r="CF375" i="1"/>
  <c r="CF367" i="1"/>
  <c r="CF359" i="1"/>
  <c r="CF351" i="1"/>
  <c r="CF335" i="1"/>
  <c r="CF327" i="1"/>
  <c r="CF311" i="1"/>
  <c r="CF295" i="1"/>
  <c r="CF279" i="1"/>
  <c r="CF383" i="1"/>
  <c r="CF343" i="1"/>
  <c r="CF319" i="1"/>
  <c r="CF303" i="1"/>
  <c r="CF287" i="1"/>
  <c r="CF382" i="1"/>
  <c r="CF374" i="1"/>
  <c r="CF366" i="1"/>
  <c r="CF358" i="1"/>
  <c r="CF350" i="1"/>
  <c r="CF342" i="1"/>
  <c r="CF334" i="1"/>
  <c r="CF326" i="1"/>
  <c r="CF318" i="1"/>
  <c r="CF310" i="1"/>
  <c r="CF302" i="1"/>
  <c r="CF294" i="1"/>
  <c r="CF286" i="1"/>
  <c r="CF278" i="1"/>
  <c r="CF381" i="1"/>
  <c r="CF373" i="1"/>
  <c r="CF365" i="1"/>
  <c r="CF357" i="1"/>
  <c r="CF349" i="1"/>
  <c r="CF341" i="1"/>
  <c r="CF333" i="1"/>
  <c r="CF325" i="1"/>
  <c r="CF317" i="1"/>
  <c r="CF309" i="1"/>
  <c r="CF301" i="1"/>
  <c r="CF293" i="1"/>
  <c r="CF285" i="1"/>
  <c r="CF380" i="1"/>
  <c r="CF372" i="1"/>
  <c r="CF364" i="1"/>
  <c r="CF356" i="1"/>
  <c r="CF348" i="1"/>
  <c r="CF340" i="1"/>
  <c r="CF332" i="1"/>
  <c r="CF324" i="1"/>
  <c r="CF316" i="1"/>
  <c r="CF308" i="1"/>
  <c r="CF300" i="1"/>
  <c r="CF292" i="1"/>
  <c r="CF284" i="1"/>
  <c r="CF379" i="1"/>
  <c r="CF371" i="1"/>
  <c r="CF363" i="1"/>
  <c r="CF355" i="1"/>
  <c r="CF347" i="1"/>
  <c r="CF331" i="1"/>
  <c r="CF323" i="1"/>
  <c r="CF307" i="1"/>
  <c r="CF291" i="1"/>
  <c r="CF283" i="1"/>
  <c r="BP387" i="1"/>
  <c r="BP379" i="1"/>
  <c r="BP371" i="1"/>
  <c r="BP363" i="1"/>
  <c r="BP355" i="1"/>
  <c r="BP339" i="1"/>
  <c r="BP331" i="1"/>
  <c r="BP323" i="1"/>
  <c r="BP315" i="1"/>
  <c r="BP307" i="1"/>
  <c r="BP299" i="1"/>
  <c r="BP291" i="1"/>
  <c r="BP283" i="1"/>
  <c r="BP386" i="1"/>
  <c r="BP378" i="1"/>
  <c r="BP370" i="1"/>
  <c r="BP362" i="1"/>
  <c r="BP354" i="1"/>
  <c r="BP346" i="1"/>
  <c r="BP338" i="1"/>
  <c r="BP330" i="1"/>
  <c r="BP322" i="1"/>
  <c r="BP314" i="1"/>
  <c r="BP306" i="1"/>
  <c r="BP298" i="1"/>
  <c r="BP290" i="1"/>
  <c r="BP282" i="1"/>
  <c r="BP385" i="1"/>
  <c r="BP377" i="1"/>
  <c r="BP369" i="1"/>
  <c r="BP361" i="1"/>
  <c r="BP353" i="1"/>
  <c r="BP345" i="1"/>
  <c r="BP337" i="1"/>
  <c r="BP329" i="1"/>
  <c r="BP321" i="1"/>
  <c r="BP313" i="1"/>
  <c r="BP305" i="1"/>
  <c r="BP297" i="1"/>
  <c r="BP289" i="1"/>
  <c r="BP281" i="1"/>
  <c r="BP384" i="1"/>
  <c r="BP376" i="1"/>
  <c r="BP368" i="1"/>
  <c r="BP360" i="1"/>
  <c r="BP352" i="1"/>
  <c r="BP344" i="1"/>
  <c r="BP336" i="1"/>
  <c r="BP328" i="1"/>
  <c r="BP320" i="1"/>
  <c r="BP312" i="1"/>
  <c r="BP304" i="1"/>
  <c r="BP296" i="1"/>
  <c r="BP288" i="1"/>
  <c r="BP280" i="1"/>
  <c r="BP383" i="1"/>
  <c r="BP375" i="1"/>
  <c r="BP367" i="1"/>
  <c r="BP359" i="1"/>
  <c r="BP351" i="1"/>
  <c r="BP343" i="1"/>
  <c r="BP335" i="1"/>
  <c r="BP327" i="1"/>
  <c r="BP319" i="1"/>
  <c r="BP311" i="1"/>
  <c r="BP303" i="1"/>
  <c r="BP295" i="1"/>
  <c r="BP287" i="1"/>
  <c r="BP279" i="1"/>
  <c r="BP382" i="1"/>
  <c r="BP374" i="1"/>
  <c r="BP366" i="1"/>
  <c r="BP358" i="1"/>
  <c r="BP350" i="1"/>
  <c r="BP342" i="1"/>
  <c r="BP334" i="1"/>
  <c r="BP326" i="1"/>
  <c r="BP318" i="1"/>
  <c r="BP310" i="1"/>
  <c r="BP302" i="1"/>
  <c r="BP294" i="1"/>
  <c r="BP286" i="1"/>
  <c r="BP278" i="1"/>
  <c r="BP381" i="1"/>
  <c r="BP373" i="1"/>
  <c r="BP365" i="1"/>
  <c r="BP357" i="1"/>
  <c r="BP349" i="1"/>
  <c r="BP341" i="1"/>
  <c r="BP333" i="1"/>
  <c r="BP325" i="1"/>
  <c r="BP317" i="1"/>
  <c r="BP309" i="1"/>
  <c r="BP301" i="1"/>
  <c r="BP293" i="1"/>
  <c r="BP285" i="1"/>
  <c r="BP380" i="1"/>
  <c r="BP372" i="1"/>
  <c r="BP364" i="1"/>
  <c r="BP356" i="1"/>
  <c r="BP348" i="1"/>
  <c r="BP340" i="1"/>
  <c r="BP332" i="1"/>
  <c r="BP324" i="1"/>
  <c r="BP316" i="1"/>
  <c r="BP308" i="1"/>
  <c r="BP300" i="1"/>
  <c r="BP292" i="1"/>
  <c r="BP284" i="1"/>
  <c r="AS274" i="1"/>
  <c r="AS275" i="1"/>
  <c r="AS272" i="1"/>
  <c r="AS273" i="1"/>
  <c r="AS271" i="1"/>
  <c r="AS276" i="1"/>
  <c r="AS269" i="1"/>
  <c r="AS268" i="1"/>
  <c r="AS270" i="1"/>
  <c r="AS387" i="1"/>
  <c r="AS371" i="1"/>
  <c r="AS363" i="1"/>
  <c r="AS355" i="1"/>
  <c r="AS339" i="1"/>
  <c r="AS323" i="1"/>
  <c r="AS307" i="1"/>
  <c r="AS291" i="1"/>
  <c r="AS243" i="1"/>
  <c r="AS386" i="1"/>
  <c r="AS378" i="1"/>
  <c r="AS370" i="1"/>
  <c r="AS362" i="1"/>
  <c r="AS354" i="1"/>
  <c r="AS346" i="1"/>
  <c r="AS338" i="1"/>
  <c r="AS330" i="1"/>
  <c r="AS322" i="1"/>
  <c r="AS314" i="1"/>
  <c r="AS306" i="1"/>
  <c r="AS298" i="1"/>
  <c r="AS290" i="1"/>
  <c r="AS282" i="1"/>
  <c r="AS266" i="1"/>
  <c r="AS258" i="1"/>
  <c r="AS250" i="1"/>
  <c r="AS242" i="1"/>
  <c r="AS234" i="1"/>
  <c r="AS385" i="1"/>
  <c r="AS377" i="1"/>
  <c r="AS369" i="1"/>
  <c r="AS361" i="1"/>
  <c r="AS353" i="1"/>
  <c r="AS345" i="1"/>
  <c r="AS337" i="1"/>
  <c r="AS329" i="1"/>
  <c r="AS321" i="1"/>
  <c r="AS313" i="1"/>
  <c r="AS305" i="1"/>
  <c r="AS297" i="1"/>
  <c r="AS289" i="1"/>
  <c r="AS281" i="1"/>
  <c r="AS265" i="1"/>
  <c r="AS257" i="1"/>
  <c r="AS249" i="1"/>
  <c r="AS241" i="1"/>
  <c r="AS233" i="1"/>
  <c r="AS384" i="1"/>
  <c r="AS376" i="1"/>
  <c r="AS368" i="1"/>
  <c r="AS360" i="1"/>
  <c r="AS352" i="1"/>
  <c r="AS344" i="1"/>
  <c r="AS336" i="1"/>
  <c r="AS320" i="1"/>
  <c r="AS312" i="1"/>
  <c r="AS304" i="1"/>
  <c r="AS296" i="1"/>
  <c r="AS288" i="1"/>
  <c r="AS280" i="1"/>
  <c r="AS264" i="1"/>
  <c r="AS256" i="1"/>
  <c r="AS248" i="1"/>
  <c r="AS240" i="1"/>
  <c r="AS232" i="1"/>
  <c r="AS375" i="1"/>
  <c r="AS343" i="1"/>
  <c r="AS327" i="1"/>
  <c r="AS311" i="1"/>
  <c r="AS303" i="1"/>
  <c r="AS287" i="1"/>
  <c r="AS263" i="1"/>
  <c r="AS247" i="1"/>
  <c r="AS231" i="1"/>
  <c r="AS383" i="1"/>
  <c r="AS367" i="1"/>
  <c r="AS359" i="1"/>
  <c r="AS351" i="1"/>
  <c r="AS335" i="1"/>
  <c r="AS319" i="1"/>
  <c r="AS295" i="1"/>
  <c r="AS279" i="1"/>
  <c r="AS255" i="1"/>
  <c r="AS239" i="1"/>
  <c r="AS382" i="1"/>
  <c r="AS374" i="1"/>
  <c r="AS366" i="1"/>
  <c r="AS358" i="1"/>
  <c r="AS350" i="1"/>
  <c r="AS342" i="1"/>
  <c r="AS334" i="1"/>
  <c r="AS326" i="1"/>
  <c r="AS318" i="1"/>
  <c r="AS310" i="1"/>
  <c r="AS302" i="1"/>
  <c r="AS294" i="1"/>
  <c r="AS286" i="1"/>
  <c r="AS278" i="1"/>
  <c r="AS262" i="1"/>
  <c r="AS254" i="1"/>
  <c r="AS246" i="1"/>
  <c r="AS238" i="1"/>
  <c r="AS230" i="1"/>
  <c r="AS381" i="1"/>
  <c r="AS373" i="1"/>
  <c r="AS365" i="1"/>
  <c r="AS357" i="1"/>
  <c r="AS349" i="1"/>
  <c r="AS341" i="1"/>
  <c r="AS333" i="1"/>
  <c r="AS325" i="1"/>
  <c r="AS317" i="1"/>
  <c r="AS309" i="1"/>
  <c r="AS301" i="1"/>
  <c r="AS293" i="1"/>
  <c r="AS285" i="1"/>
  <c r="AS261" i="1"/>
  <c r="AS253" i="1"/>
  <c r="AS245" i="1"/>
  <c r="AS237" i="1"/>
  <c r="AS229" i="1"/>
  <c r="AS380" i="1"/>
  <c r="AS372" i="1"/>
  <c r="AS364" i="1"/>
  <c r="AS356" i="1"/>
  <c r="AS348" i="1"/>
  <c r="AS340" i="1"/>
  <c r="AS332" i="1"/>
  <c r="AS324" i="1"/>
  <c r="AS316" i="1"/>
  <c r="AS308" i="1"/>
  <c r="AS300" i="1"/>
  <c r="AS292" i="1"/>
  <c r="AS284" i="1"/>
  <c r="AS260" i="1"/>
  <c r="AS252" i="1"/>
  <c r="AS244" i="1"/>
  <c r="AS236" i="1"/>
  <c r="AS228" i="1"/>
  <c r="AS379" i="1"/>
  <c r="AS347" i="1"/>
  <c r="AS331" i="1"/>
  <c r="AS315" i="1"/>
  <c r="AS299" i="1"/>
  <c r="AS283" i="1"/>
  <c r="AS267" i="1"/>
  <c r="AS259" i="1"/>
  <c r="AS251" i="1"/>
  <c r="AS235" i="1"/>
  <c r="AJ271" i="1"/>
  <c r="AJ274" i="1"/>
  <c r="AJ276" i="1"/>
  <c r="AJ268" i="1"/>
  <c r="AJ270" i="1"/>
  <c r="AJ275" i="1"/>
  <c r="AJ273" i="1"/>
  <c r="AJ269" i="1"/>
  <c r="AJ272" i="1"/>
  <c r="AJ387" i="1"/>
  <c r="AJ371" i="1"/>
  <c r="AJ347" i="1"/>
  <c r="AJ323" i="1"/>
  <c r="AJ307" i="1"/>
  <c r="AJ291" i="1"/>
  <c r="AJ243" i="1"/>
  <c r="AJ219" i="1"/>
  <c r="AJ386" i="1"/>
  <c r="AJ378" i="1"/>
  <c r="AJ370" i="1"/>
  <c r="AJ362" i="1"/>
  <c r="AJ354" i="1"/>
  <c r="AJ346" i="1"/>
  <c r="AJ338" i="1"/>
  <c r="AJ330" i="1"/>
  <c r="AJ322" i="1"/>
  <c r="AJ314" i="1"/>
  <c r="AJ306" i="1"/>
  <c r="AJ298" i="1"/>
  <c r="AJ290" i="1"/>
  <c r="AJ282" i="1"/>
  <c r="AJ266" i="1"/>
  <c r="AJ258" i="1"/>
  <c r="AJ250" i="1"/>
  <c r="AJ242" i="1"/>
  <c r="AJ234" i="1"/>
  <c r="AJ226" i="1"/>
  <c r="AJ218" i="1"/>
  <c r="AJ385" i="1"/>
  <c r="AJ377" i="1"/>
  <c r="AJ369" i="1"/>
  <c r="AJ361" i="1"/>
  <c r="AJ353" i="1"/>
  <c r="AJ345" i="1"/>
  <c r="AJ337" i="1"/>
  <c r="AJ329" i="1"/>
  <c r="AJ321" i="1"/>
  <c r="AJ313" i="1"/>
  <c r="AJ305" i="1"/>
  <c r="AJ297" i="1"/>
  <c r="AJ289" i="1"/>
  <c r="AJ281" i="1"/>
  <c r="AJ265" i="1"/>
  <c r="AJ257" i="1"/>
  <c r="AJ249" i="1"/>
  <c r="AJ241" i="1"/>
  <c r="AJ233" i="1"/>
  <c r="AJ225" i="1"/>
  <c r="AJ384" i="1"/>
  <c r="AJ376" i="1"/>
  <c r="AJ368" i="1"/>
  <c r="AJ360" i="1"/>
  <c r="AJ352" i="1"/>
  <c r="AJ344" i="1"/>
  <c r="AJ336" i="1"/>
  <c r="AJ328" i="1"/>
  <c r="AJ320" i="1"/>
  <c r="AJ312" i="1"/>
  <c r="AJ304" i="1"/>
  <c r="AJ296" i="1"/>
  <c r="AJ288" i="1"/>
  <c r="AJ280" i="1"/>
  <c r="AJ264" i="1"/>
  <c r="AJ256" i="1"/>
  <c r="AJ248" i="1"/>
  <c r="AJ240" i="1"/>
  <c r="AJ232" i="1"/>
  <c r="AJ224" i="1"/>
  <c r="AJ375" i="1"/>
  <c r="AJ359" i="1"/>
  <c r="AJ343" i="1"/>
  <c r="AJ335" i="1"/>
  <c r="AJ319" i="1"/>
  <c r="AJ303" i="1"/>
  <c r="AJ295" i="1"/>
  <c r="AJ279" i="1"/>
  <c r="AJ263" i="1"/>
  <c r="AJ255" i="1"/>
  <c r="AJ247" i="1"/>
  <c r="AJ231" i="1"/>
  <c r="AJ383" i="1"/>
  <c r="AJ367" i="1"/>
  <c r="AJ351" i="1"/>
  <c r="AJ327" i="1"/>
  <c r="AJ311" i="1"/>
  <c r="AJ287" i="1"/>
  <c r="AJ239" i="1"/>
  <c r="AJ223" i="1"/>
  <c r="AJ382" i="1"/>
  <c r="AJ374" i="1"/>
  <c r="AJ366" i="1"/>
  <c r="AJ358" i="1"/>
  <c r="AJ350" i="1"/>
  <c r="AJ342" i="1"/>
  <c r="AJ334" i="1"/>
  <c r="AJ326" i="1"/>
  <c r="AJ318" i="1"/>
  <c r="AJ310" i="1"/>
  <c r="AJ302" i="1"/>
  <c r="AJ294" i="1"/>
  <c r="AJ286" i="1"/>
  <c r="AJ278" i="1"/>
  <c r="AJ262" i="1"/>
  <c r="AJ254" i="1"/>
  <c r="AJ246" i="1"/>
  <c r="AJ238" i="1"/>
  <c r="AJ230" i="1"/>
  <c r="AJ222" i="1"/>
  <c r="AJ381" i="1"/>
  <c r="AJ373" i="1"/>
  <c r="AJ365" i="1"/>
  <c r="AJ357" i="1"/>
  <c r="AJ349" i="1"/>
  <c r="AJ341" i="1"/>
  <c r="AJ333" i="1"/>
  <c r="AJ325" i="1"/>
  <c r="AJ317" i="1"/>
  <c r="AJ309" i="1"/>
  <c r="AJ301" i="1"/>
  <c r="AJ293" i="1"/>
  <c r="AJ285" i="1"/>
  <c r="AJ261" i="1"/>
  <c r="AJ253" i="1"/>
  <c r="AJ245" i="1"/>
  <c r="AJ237" i="1"/>
  <c r="AJ229" i="1"/>
  <c r="AJ221" i="1"/>
  <c r="AJ380" i="1"/>
  <c r="AJ372" i="1"/>
  <c r="AJ364" i="1"/>
  <c r="AJ356" i="1"/>
  <c r="AJ348" i="1"/>
  <c r="AJ340" i="1"/>
  <c r="AJ332" i="1"/>
  <c r="AJ324" i="1"/>
  <c r="AJ316" i="1"/>
  <c r="AJ308" i="1"/>
  <c r="AJ300" i="1"/>
  <c r="AJ292" i="1"/>
  <c r="AJ284" i="1"/>
  <c r="AJ260" i="1"/>
  <c r="AJ252" i="1"/>
  <c r="AJ244" i="1"/>
  <c r="AJ236" i="1"/>
  <c r="AJ228" i="1"/>
  <c r="AJ220" i="1"/>
  <c r="AJ379" i="1"/>
  <c r="AJ363" i="1"/>
  <c r="AJ355" i="1"/>
  <c r="AJ339" i="1"/>
  <c r="AJ331" i="1"/>
  <c r="AJ315" i="1"/>
  <c r="AJ299" i="1"/>
  <c r="AJ283" i="1"/>
  <c r="AJ267" i="1"/>
  <c r="AJ259" i="1"/>
  <c r="AJ251" i="1"/>
  <c r="AJ235" i="1"/>
  <c r="AJ227" i="1"/>
  <c r="AA211" i="1"/>
  <c r="AA258" i="1"/>
  <c r="AA234" i="1"/>
  <c r="AA218" i="1"/>
  <c r="AA250" i="1"/>
  <c r="AA210" i="1"/>
  <c r="AA265" i="1"/>
  <c r="AA257" i="1"/>
  <c r="AA249" i="1"/>
  <c r="AA241" i="1"/>
  <c r="AA233" i="1"/>
  <c r="AA225" i="1"/>
  <c r="AA217" i="1"/>
  <c r="AA209" i="1"/>
  <c r="AA264" i="1"/>
  <c r="AA256" i="1"/>
  <c r="AA248" i="1"/>
  <c r="AA240" i="1"/>
  <c r="AA232" i="1"/>
  <c r="AA224" i="1"/>
  <c r="AA216" i="1"/>
  <c r="AA208" i="1"/>
  <c r="AA263" i="1"/>
  <c r="AA255" i="1"/>
  <c r="AA247" i="1"/>
  <c r="AA239" i="1"/>
  <c r="AA231" i="1"/>
  <c r="AA223" i="1"/>
  <c r="AA215" i="1"/>
  <c r="AA246" i="1"/>
  <c r="AA222" i="1"/>
  <c r="AA238" i="1"/>
  <c r="AA262" i="1"/>
  <c r="AA254" i="1"/>
  <c r="AA230" i="1"/>
  <c r="AA214" i="1"/>
  <c r="AA261" i="1"/>
  <c r="AA253" i="1"/>
  <c r="AA245" i="1"/>
  <c r="AA237" i="1"/>
  <c r="AA229" i="1"/>
  <c r="AA221" i="1"/>
  <c r="AA213" i="1"/>
  <c r="AA260" i="1"/>
  <c r="AA252" i="1"/>
  <c r="AA244" i="1"/>
  <c r="AA236" i="1"/>
  <c r="AA228" i="1"/>
  <c r="AA220" i="1"/>
  <c r="AA212" i="1"/>
  <c r="AA267" i="1"/>
  <c r="AA259" i="1"/>
  <c r="AA251" i="1"/>
  <c r="AA243" i="1"/>
  <c r="AA235" i="1"/>
  <c r="AA227" i="1"/>
  <c r="AA219" i="1"/>
  <c r="AA266" i="1"/>
  <c r="AA242" i="1"/>
  <c r="AA226" i="1"/>
  <c r="BK28" i="1"/>
  <c r="CO26" i="1"/>
  <c r="BQ26" i="1"/>
  <c r="BI26" i="1"/>
  <c r="AU25" i="1"/>
  <c r="AY26" i="1"/>
  <c r="CG26" i="1"/>
  <c r="BY26" i="1"/>
  <c r="BC24" i="1"/>
  <c r="BD24" i="1" s="1"/>
  <c r="BC387" i="1"/>
  <c r="BC386" i="1"/>
  <c r="BC385" i="1"/>
  <c r="BC384" i="1"/>
  <c r="BC383" i="1"/>
  <c r="BC382" i="1"/>
  <c r="BC381" i="1"/>
  <c r="BC380" i="1"/>
  <c r="BC379" i="1"/>
  <c r="BC378" i="1"/>
  <c r="BC377" i="1"/>
  <c r="BC376" i="1"/>
  <c r="BC375" i="1"/>
  <c r="BC374" i="1"/>
  <c r="BC373" i="1"/>
  <c r="BC372" i="1"/>
  <c r="BC371" i="1"/>
  <c r="BC370" i="1"/>
  <c r="BC369" i="1"/>
  <c r="BC368" i="1"/>
  <c r="BC367" i="1"/>
  <c r="BC366" i="1"/>
  <c r="BC365" i="1"/>
  <c r="BC364" i="1"/>
  <c r="BC363" i="1"/>
  <c r="BC362" i="1"/>
  <c r="BC361" i="1"/>
  <c r="BC360" i="1"/>
  <c r="BC359" i="1"/>
  <c r="BC358" i="1"/>
  <c r="BC357" i="1"/>
  <c r="BC356" i="1"/>
  <c r="BC355" i="1"/>
  <c r="BC354" i="1"/>
  <c r="BC353" i="1"/>
  <c r="BC352" i="1"/>
  <c r="BC351" i="1"/>
  <c r="BC350" i="1"/>
  <c r="BC349" i="1"/>
  <c r="BC348" i="1"/>
  <c r="BC347" i="1"/>
  <c r="BC346" i="1"/>
  <c r="BC345" i="1"/>
  <c r="BC344" i="1"/>
  <c r="BC343" i="1"/>
  <c r="BC342" i="1"/>
  <c r="BC341" i="1"/>
  <c r="BC340" i="1"/>
  <c r="BC339" i="1"/>
  <c r="BC338" i="1"/>
  <c r="BC337" i="1"/>
  <c r="BC336" i="1"/>
  <c r="BC335" i="1"/>
  <c r="BC334" i="1"/>
  <c r="BC333" i="1"/>
  <c r="BC332" i="1"/>
  <c r="BC331" i="1"/>
  <c r="BC330" i="1"/>
  <c r="BC329" i="1"/>
  <c r="BC328" i="1"/>
  <c r="BC28" i="1"/>
  <c r="BD23" i="1"/>
  <c r="BA24" i="1"/>
  <c r="AR27" i="1"/>
  <c r="AP28" i="1" s="1"/>
  <c r="CV28" i="1" l="1"/>
  <c r="BA222" i="1"/>
  <c r="BA230" i="1"/>
  <c r="BA254" i="1"/>
  <c r="BA215" i="1"/>
  <c r="BA223" i="1"/>
  <c r="BA231" i="1"/>
  <c r="BA239" i="1"/>
  <c r="BA247" i="1"/>
  <c r="BA255" i="1"/>
  <c r="BA263" i="1"/>
  <c r="BA246" i="1"/>
  <c r="BA208" i="1"/>
  <c r="BA216" i="1"/>
  <c r="BA224" i="1"/>
  <c r="BA232" i="1"/>
  <c r="BA240" i="1"/>
  <c r="BA248" i="1"/>
  <c r="BA256" i="1"/>
  <c r="BA264" i="1"/>
  <c r="BA262" i="1"/>
  <c r="BA209" i="1"/>
  <c r="BA217" i="1"/>
  <c r="BA225" i="1"/>
  <c r="BA233" i="1"/>
  <c r="BA241" i="1"/>
  <c r="BA249" i="1"/>
  <c r="BA257" i="1"/>
  <c r="BA265" i="1"/>
  <c r="BA214" i="1"/>
  <c r="BA210" i="1"/>
  <c r="BA218" i="1"/>
  <c r="BA226" i="1"/>
  <c r="BA234" i="1"/>
  <c r="BA242" i="1"/>
  <c r="BA250" i="1"/>
  <c r="BA258" i="1"/>
  <c r="BA266" i="1"/>
  <c r="BA238" i="1"/>
  <c r="BA211" i="1"/>
  <c r="BA219" i="1"/>
  <c r="BA227" i="1"/>
  <c r="BA235" i="1"/>
  <c r="BA243" i="1"/>
  <c r="BA251" i="1"/>
  <c r="BA259" i="1"/>
  <c r="BA267" i="1"/>
  <c r="BA212" i="1"/>
  <c r="BA220" i="1"/>
  <c r="BA228" i="1"/>
  <c r="BA236" i="1"/>
  <c r="BA244" i="1"/>
  <c r="BA252" i="1"/>
  <c r="BA260" i="1"/>
  <c r="BA213" i="1"/>
  <c r="BA221" i="1"/>
  <c r="BA229" i="1"/>
  <c r="BA237" i="1"/>
  <c r="BA245" i="1"/>
  <c r="BA253" i="1"/>
  <c r="BA261" i="1"/>
  <c r="BA46" i="1"/>
  <c r="BD46" i="1"/>
  <c r="BE46" i="1" s="1"/>
  <c r="BA102" i="1"/>
  <c r="BD102" i="1"/>
  <c r="BE102" i="1" s="1"/>
  <c r="BA158" i="1"/>
  <c r="BD158" i="1"/>
  <c r="BE158" i="1" s="1"/>
  <c r="BA31" i="1"/>
  <c r="BD31" i="1"/>
  <c r="BE31" i="1" s="1"/>
  <c r="BA39" i="1"/>
  <c r="BD39" i="1"/>
  <c r="BE39" i="1" s="1"/>
  <c r="BA47" i="1"/>
  <c r="BD47" i="1"/>
  <c r="BE47" i="1" s="1"/>
  <c r="BA55" i="1"/>
  <c r="BD55" i="1"/>
  <c r="BE55" i="1" s="1"/>
  <c r="BA63" i="1"/>
  <c r="BD63" i="1"/>
  <c r="BE63" i="1" s="1"/>
  <c r="BA71" i="1"/>
  <c r="BD71" i="1"/>
  <c r="BE71" i="1" s="1"/>
  <c r="BA79" i="1"/>
  <c r="BD79" i="1"/>
  <c r="BE79" i="1" s="1"/>
  <c r="BA87" i="1"/>
  <c r="BD87" i="1"/>
  <c r="BE87" i="1" s="1"/>
  <c r="BA95" i="1"/>
  <c r="BD95" i="1"/>
  <c r="BE95" i="1" s="1"/>
  <c r="BA103" i="1"/>
  <c r="BD103" i="1"/>
  <c r="BE103" i="1" s="1"/>
  <c r="BA111" i="1"/>
  <c r="BD111" i="1"/>
  <c r="BE111" i="1" s="1"/>
  <c r="BA119" i="1"/>
  <c r="BD119" i="1"/>
  <c r="BE119" i="1" s="1"/>
  <c r="BA127" i="1"/>
  <c r="BD127" i="1"/>
  <c r="BE127" i="1" s="1"/>
  <c r="BA135" i="1"/>
  <c r="BD135" i="1"/>
  <c r="BE135" i="1" s="1"/>
  <c r="BA143" i="1"/>
  <c r="BD143" i="1"/>
  <c r="BE143" i="1" s="1"/>
  <c r="BA151" i="1"/>
  <c r="BD151" i="1"/>
  <c r="BE151" i="1" s="1"/>
  <c r="BA159" i="1"/>
  <c r="BD159" i="1"/>
  <c r="BE159" i="1" s="1"/>
  <c r="BA167" i="1"/>
  <c r="BD167" i="1"/>
  <c r="BE167" i="1" s="1"/>
  <c r="BA175" i="1"/>
  <c r="BD175" i="1"/>
  <c r="BE175" i="1" s="1"/>
  <c r="BA183" i="1"/>
  <c r="BD183" i="1"/>
  <c r="BE183" i="1" s="1"/>
  <c r="BA191" i="1"/>
  <c r="BD191" i="1"/>
  <c r="BE191" i="1" s="1"/>
  <c r="BA199" i="1"/>
  <c r="BD199" i="1"/>
  <c r="BE199" i="1" s="1"/>
  <c r="BA207" i="1"/>
  <c r="BD207" i="1"/>
  <c r="BE207" i="1" s="1"/>
  <c r="BA271" i="1"/>
  <c r="BD271" i="1"/>
  <c r="BA279" i="1"/>
  <c r="BD279" i="1"/>
  <c r="BA287" i="1"/>
  <c r="BD287" i="1"/>
  <c r="BA295" i="1"/>
  <c r="BD295" i="1"/>
  <c r="BA303" i="1"/>
  <c r="BD303" i="1"/>
  <c r="BA311" i="1"/>
  <c r="BD311" i="1"/>
  <c r="BA319" i="1"/>
  <c r="BD319" i="1"/>
  <c r="BA327" i="1"/>
  <c r="BD327" i="1"/>
  <c r="BA335" i="1"/>
  <c r="BD335" i="1"/>
  <c r="BA343" i="1"/>
  <c r="BD343" i="1"/>
  <c r="BA351" i="1"/>
  <c r="BD351" i="1"/>
  <c r="BA359" i="1"/>
  <c r="BD359" i="1"/>
  <c r="BA367" i="1"/>
  <c r="BD367" i="1"/>
  <c r="BA375" i="1"/>
  <c r="BD375" i="1"/>
  <c r="BA383" i="1"/>
  <c r="BD383" i="1"/>
  <c r="BA70" i="1"/>
  <c r="BD70" i="1"/>
  <c r="BE70" i="1" s="1"/>
  <c r="BA150" i="1"/>
  <c r="BD150" i="1"/>
  <c r="BE150" i="1" s="1"/>
  <c r="BA206" i="1"/>
  <c r="BD206" i="1"/>
  <c r="BE206" i="1" s="1"/>
  <c r="BA294" i="1"/>
  <c r="BD294" i="1"/>
  <c r="BA334" i="1"/>
  <c r="BD334" i="1"/>
  <c r="BA32" i="1"/>
  <c r="BD32" i="1"/>
  <c r="BE32" i="1" s="1"/>
  <c r="BA40" i="1"/>
  <c r="BD40" i="1"/>
  <c r="BE40" i="1" s="1"/>
  <c r="BA48" i="1"/>
  <c r="BD48" i="1"/>
  <c r="BE48" i="1" s="1"/>
  <c r="BA56" i="1"/>
  <c r="BD56" i="1"/>
  <c r="BE56" i="1" s="1"/>
  <c r="BA64" i="1"/>
  <c r="BD64" i="1"/>
  <c r="BE64" i="1" s="1"/>
  <c r="BA72" i="1"/>
  <c r="BD72" i="1"/>
  <c r="BE72" i="1" s="1"/>
  <c r="BA80" i="1"/>
  <c r="BD80" i="1"/>
  <c r="BE80" i="1" s="1"/>
  <c r="BA88" i="1"/>
  <c r="BD88" i="1"/>
  <c r="BE88" i="1" s="1"/>
  <c r="BA96" i="1"/>
  <c r="BD96" i="1"/>
  <c r="BE96" i="1" s="1"/>
  <c r="BA104" i="1"/>
  <c r="BD104" i="1"/>
  <c r="BE104" i="1" s="1"/>
  <c r="BA112" i="1"/>
  <c r="BD112" i="1"/>
  <c r="BE112" i="1" s="1"/>
  <c r="BA120" i="1"/>
  <c r="BD120" i="1"/>
  <c r="BE120" i="1" s="1"/>
  <c r="BA128" i="1"/>
  <c r="BD128" i="1"/>
  <c r="BE128" i="1" s="1"/>
  <c r="BA136" i="1"/>
  <c r="BD136" i="1"/>
  <c r="BE136" i="1" s="1"/>
  <c r="BA144" i="1"/>
  <c r="BD144" i="1"/>
  <c r="BE144" i="1" s="1"/>
  <c r="BA152" i="1"/>
  <c r="BD152" i="1"/>
  <c r="BE152" i="1" s="1"/>
  <c r="BA160" i="1"/>
  <c r="BD160" i="1"/>
  <c r="BE160" i="1" s="1"/>
  <c r="BA168" i="1"/>
  <c r="BD168" i="1"/>
  <c r="BE168" i="1" s="1"/>
  <c r="BA176" i="1"/>
  <c r="BD176" i="1"/>
  <c r="BE176" i="1" s="1"/>
  <c r="BA184" i="1"/>
  <c r="BD184" i="1"/>
  <c r="BE184" i="1" s="1"/>
  <c r="BA192" i="1"/>
  <c r="BD192" i="1"/>
  <c r="BE192" i="1" s="1"/>
  <c r="BA200" i="1"/>
  <c r="BD200" i="1"/>
  <c r="BE200" i="1" s="1"/>
  <c r="BA272" i="1"/>
  <c r="BD272" i="1"/>
  <c r="BA280" i="1"/>
  <c r="BD280" i="1"/>
  <c r="BA288" i="1"/>
  <c r="BD288" i="1"/>
  <c r="BA296" i="1"/>
  <c r="BD296" i="1"/>
  <c r="BA304" i="1"/>
  <c r="BD304" i="1"/>
  <c r="BA312" i="1"/>
  <c r="BD312" i="1"/>
  <c r="BA320" i="1"/>
  <c r="BD320" i="1"/>
  <c r="BA328" i="1"/>
  <c r="BD328" i="1"/>
  <c r="BA336" i="1"/>
  <c r="BD336" i="1"/>
  <c r="BA344" i="1"/>
  <c r="BD344" i="1"/>
  <c r="BA352" i="1"/>
  <c r="BD352" i="1"/>
  <c r="BA360" i="1"/>
  <c r="BD360" i="1"/>
  <c r="BA368" i="1"/>
  <c r="BD368" i="1"/>
  <c r="BA376" i="1"/>
  <c r="BD376" i="1"/>
  <c r="BA384" i="1"/>
  <c r="BD384" i="1"/>
  <c r="BA78" i="1"/>
  <c r="BD78" i="1"/>
  <c r="BE78" i="1" s="1"/>
  <c r="BA118" i="1"/>
  <c r="BD118" i="1"/>
  <c r="BE118" i="1" s="1"/>
  <c r="BA174" i="1"/>
  <c r="BD174" i="1"/>
  <c r="BE174" i="1" s="1"/>
  <c r="BA310" i="1"/>
  <c r="BD310" i="1"/>
  <c r="BA49" i="1"/>
  <c r="BD49" i="1"/>
  <c r="BE49" i="1" s="1"/>
  <c r="BA129" i="1"/>
  <c r="BD129" i="1"/>
  <c r="BE129" i="1" s="1"/>
  <c r="BA201" i="1"/>
  <c r="BD201" i="1"/>
  <c r="BE201" i="1" s="1"/>
  <c r="BA273" i="1"/>
  <c r="BD273" i="1"/>
  <c r="BA281" i="1"/>
  <c r="BD281" i="1"/>
  <c r="BA289" i="1"/>
  <c r="BD289" i="1"/>
  <c r="BA297" i="1"/>
  <c r="BD297" i="1"/>
  <c r="BA305" i="1"/>
  <c r="BD305" i="1"/>
  <c r="BA313" i="1"/>
  <c r="BD313" i="1"/>
  <c r="BA321" i="1"/>
  <c r="BD321" i="1"/>
  <c r="BA329" i="1"/>
  <c r="BD329" i="1"/>
  <c r="BA337" i="1"/>
  <c r="BD337" i="1"/>
  <c r="BA345" i="1"/>
  <c r="BD345" i="1"/>
  <c r="BA353" i="1"/>
  <c r="BD353" i="1"/>
  <c r="BA361" i="1"/>
  <c r="BD361" i="1"/>
  <c r="BA369" i="1"/>
  <c r="BD369" i="1"/>
  <c r="BA377" i="1"/>
  <c r="BD377" i="1"/>
  <c r="BA385" i="1"/>
  <c r="BD385" i="1"/>
  <c r="BA38" i="1"/>
  <c r="BD38" i="1"/>
  <c r="BE38" i="1" s="1"/>
  <c r="BA86" i="1"/>
  <c r="BD86" i="1"/>
  <c r="BE86" i="1" s="1"/>
  <c r="BA126" i="1"/>
  <c r="BD126" i="1"/>
  <c r="BE126" i="1" s="1"/>
  <c r="BA182" i="1"/>
  <c r="BD182" i="1"/>
  <c r="BE182" i="1" s="1"/>
  <c r="BA270" i="1"/>
  <c r="BD270" i="1"/>
  <c r="BA318" i="1"/>
  <c r="BD318" i="1"/>
  <c r="BA342" i="1"/>
  <c r="BD342" i="1"/>
  <c r="BA374" i="1"/>
  <c r="BD374" i="1"/>
  <c r="BA65" i="1"/>
  <c r="BD65" i="1"/>
  <c r="BE65" i="1" s="1"/>
  <c r="BA97" i="1"/>
  <c r="BD97" i="1"/>
  <c r="BE97" i="1" s="1"/>
  <c r="BA121" i="1"/>
  <c r="BD121" i="1"/>
  <c r="BE121" i="1" s="1"/>
  <c r="BA145" i="1"/>
  <c r="BD145" i="1"/>
  <c r="BE145" i="1" s="1"/>
  <c r="BA177" i="1"/>
  <c r="BD177" i="1"/>
  <c r="BE177" i="1" s="1"/>
  <c r="BA193" i="1"/>
  <c r="BD193" i="1"/>
  <c r="BE193" i="1" s="1"/>
  <c r="BA50" i="1"/>
  <c r="BD50" i="1"/>
  <c r="BE50" i="1" s="1"/>
  <c r="BA66" i="1"/>
  <c r="BD66" i="1"/>
  <c r="BE66" i="1" s="1"/>
  <c r="BA90" i="1"/>
  <c r="BD90" i="1"/>
  <c r="BE90" i="1" s="1"/>
  <c r="BA106" i="1"/>
  <c r="BD106" i="1"/>
  <c r="BE106" i="1" s="1"/>
  <c r="BA122" i="1"/>
  <c r="BD122" i="1"/>
  <c r="BE122" i="1" s="1"/>
  <c r="BA138" i="1"/>
  <c r="BD138" i="1"/>
  <c r="BE138" i="1" s="1"/>
  <c r="BA146" i="1"/>
  <c r="BD146" i="1"/>
  <c r="BE146" i="1" s="1"/>
  <c r="BA162" i="1"/>
  <c r="BD162" i="1"/>
  <c r="BE162" i="1" s="1"/>
  <c r="BA170" i="1"/>
  <c r="BD170" i="1"/>
  <c r="BE170" i="1" s="1"/>
  <c r="BA178" i="1"/>
  <c r="BD178" i="1"/>
  <c r="BE178" i="1" s="1"/>
  <c r="BA186" i="1"/>
  <c r="BD186" i="1"/>
  <c r="BE186" i="1" s="1"/>
  <c r="BA194" i="1"/>
  <c r="BD194" i="1"/>
  <c r="BE194" i="1" s="1"/>
  <c r="BA202" i="1"/>
  <c r="BD202" i="1"/>
  <c r="BE202" i="1" s="1"/>
  <c r="BA274" i="1"/>
  <c r="BD274" i="1"/>
  <c r="BA282" i="1"/>
  <c r="BD282" i="1"/>
  <c r="BA290" i="1"/>
  <c r="BD290" i="1"/>
  <c r="BA298" i="1"/>
  <c r="BD298" i="1"/>
  <c r="BA306" i="1"/>
  <c r="BD306" i="1"/>
  <c r="BA314" i="1"/>
  <c r="BD314" i="1"/>
  <c r="BA322" i="1"/>
  <c r="BD322" i="1"/>
  <c r="BA330" i="1"/>
  <c r="BD330" i="1"/>
  <c r="BA338" i="1"/>
  <c r="BD338" i="1"/>
  <c r="BA346" i="1"/>
  <c r="BD346" i="1"/>
  <c r="BA354" i="1"/>
  <c r="BD354" i="1"/>
  <c r="BA362" i="1"/>
  <c r="BD362" i="1"/>
  <c r="BA370" i="1"/>
  <c r="BD370" i="1"/>
  <c r="BA378" i="1"/>
  <c r="BD378" i="1"/>
  <c r="BA386" i="1"/>
  <c r="BD386" i="1"/>
  <c r="BA54" i="1"/>
  <c r="BD54" i="1"/>
  <c r="BE54" i="1" s="1"/>
  <c r="BA110" i="1"/>
  <c r="BD110" i="1"/>
  <c r="BE110" i="1" s="1"/>
  <c r="BA166" i="1"/>
  <c r="BD166" i="1"/>
  <c r="BE166" i="1" s="1"/>
  <c r="BA302" i="1"/>
  <c r="BD302" i="1"/>
  <c r="BA366" i="1"/>
  <c r="BD366" i="1"/>
  <c r="BA41" i="1"/>
  <c r="BD41" i="1"/>
  <c r="BE41" i="1" s="1"/>
  <c r="BA81" i="1"/>
  <c r="BD81" i="1"/>
  <c r="BE81" i="1" s="1"/>
  <c r="BA113" i="1"/>
  <c r="BD113" i="1"/>
  <c r="BE113" i="1" s="1"/>
  <c r="BA137" i="1"/>
  <c r="BD137" i="1"/>
  <c r="BE137" i="1" s="1"/>
  <c r="BA169" i="1"/>
  <c r="BD169" i="1"/>
  <c r="BE169" i="1" s="1"/>
  <c r="BA185" i="1"/>
  <c r="BD185" i="1"/>
  <c r="BE185" i="1" s="1"/>
  <c r="BA34" i="1"/>
  <c r="BD34" i="1"/>
  <c r="BE34" i="1" s="1"/>
  <c r="BA42" i="1"/>
  <c r="BD42" i="1"/>
  <c r="BE42" i="1" s="1"/>
  <c r="BA58" i="1"/>
  <c r="BD58" i="1"/>
  <c r="BE58" i="1" s="1"/>
  <c r="BA74" i="1"/>
  <c r="BD74" i="1"/>
  <c r="BE74" i="1" s="1"/>
  <c r="BA82" i="1"/>
  <c r="BD82" i="1"/>
  <c r="BE82" i="1" s="1"/>
  <c r="BA98" i="1"/>
  <c r="BD98" i="1"/>
  <c r="BE98" i="1" s="1"/>
  <c r="BA114" i="1"/>
  <c r="BD114" i="1"/>
  <c r="BE114" i="1" s="1"/>
  <c r="BA130" i="1"/>
  <c r="BD130" i="1"/>
  <c r="BE130" i="1" s="1"/>
  <c r="BA154" i="1"/>
  <c r="BD154" i="1"/>
  <c r="BE154" i="1" s="1"/>
  <c r="BA35" i="1"/>
  <c r="BD35" i="1"/>
  <c r="BE35" i="1" s="1"/>
  <c r="BA43" i="1"/>
  <c r="BD43" i="1"/>
  <c r="BE43" i="1" s="1"/>
  <c r="BA51" i="1"/>
  <c r="BD51" i="1"/>
  <c r="BE51" i="1" s="1"/>
  <c r="BA59" i="1"/>
  <c r="BD59" i="1"/>
  <c r="BE59" i="1" s="1"/>
  <c r="BA67" i="1"/>
  <c r="BD67" i="1"/>
  <c r="BE67" i="1" s="1"/>
  <c r="BA75" i="1"/>
  <c r="BD75" i="1"/>
  <c r="BE75" i="1" s="1"/>
  <c r="BA83" i="1"/>
  <c r="BD83" i="1"/>
  <c r="BE83" i="1" s="1"/>
  <c r="BA91" i="1"/>
  <c r="BD91" i="1"/>
  <c r="BE91" i="1" s="1"/>
  <c r="BA99" i="1"/>
  <c r="BD99" i="1"/>
  <c r="BE99" i="1" s="1"/>
  <c r="BA107" i="1"/>
  <c r="BD107" i="1"/>
  <c r="BE107" i="1" s="1"/>
  <c r="BA115" i="1"/>
  <c r="BD115" i="1"/>
  <c r="BE115" i="1" s="1"/>
  <c r="BA123" i="1"/>
  <c r="BD123" i="1"/>
  <c r="BE123" i="1" s="1"/>
  <c r="BA131" i="1"/>
  <c r="BD131" i="1"/>
  <c r="BE131" i="1" s="1"/>
  <c r="BA139" i="1"/>
  <c r="BD139" i="1"/>
  <c r="BE139" i="1" s="1"/>
  <c r="BA147" i="1"/>
  <c r="BD147" i="1"/>
  <c r="BE147" i="1" s="1"/>
  <c r="BA155" i="1"/>
  <c r="BD155" i="1"/>
  <c r="BE155" i="1" s="1"/>
  <c r="BA163" i="1"/>
  <c r="BD163" i="1"/>
  <c r="BE163" i="1" s="1"/>
  <c r="BA171" i="1"/>
  <c r="BD171" i="1"/>
  <c r="BE171" i="1" s="1"/>
  <c r="BA179" i="1"/>
  <c r="BD179" i="1"/>
  <c r="BE179" i="1" s="1"/>
  <c r="BA187" i="1"/>
  <c r="BD187" i="1"/>
  <c r="BE187" i="1" s="1"/>
  <c r="BA195" i="1"/>
  <c r="BD195" i="1"/>
  <c r="BE195" i="1" s="1"/>
  <c r="BA203" i="1"/>
  <c r="BD203" i="1"/>
  <c r="BE203" i="1" s="1"/>
  <c r="BA275" i="1"/>
  <c r="BD275" i="1"/>
  <c r="BA283" i="1"/>
  <c r="BD283" i="1"/>
  <c r="BA291" i="1"/>
  <c r="BD291" i="1"/>
  <c r="BA299" i="1"/>
  <c r="BD299" i="1"/>
  <c r="BA307" i="1"/>
  <c r="BD307" i="1"/>
  <c r="BA315" i="1"/>
  <c r="BD315" i="1"/>
  <c r="BA323" i="1"/>
  <c r="BD323" i="1"/>
  <c r="BA331" i="1"/>
  <c r="BD331" i="1"/>
  <c r="BA339" i="1"/>
  <c r="BD339" i="1"/>
  <c r="BA347" i="1"/>
  <c r="BD347" i="1"/>
  <c r="BA355" i="1"/>
  <c r="BD355" i="1"/>
  <c r="BA363" i="1"/>
  <c r="BD363" i="1"/>
  <c r="BA371" i="1"/>
  <c r="BD371" i="1"/>
  <c r="BA379" i="1"/>
  <c r="BD379" i="1"/>
  <c r="BA387" i="1"/>
  <c r="BD387" i="1"/>
  <c r="BA62" i="1"/>
  <c r="BD62" i="1"/>
  <c r="BE62" i="1" s="1"/>
  <c r="BA134" i="1"/>
  <c r="BD134" i="1"/>
  <c r="BE134" i="1" s="1"/>
  <c r="BA198" i="1"/>
  <c r="BD198" i="1"/>
  <c r="BE198" i="1" s="1"/>
  <c r="BA286" i="1"/>
  <c r="BD286" i="1"/>
  <c r="BA350" i="1"/>
  <c r="BD350" i="1"/>
  <c r="BA33" i="1"/>
  <c r="BD33" i="1"/>
  <c r="BE33" i="1" s="1"/>
  <c r="BA73" i="1"/>
  <c r="BD73" i="1"/>
  <c r="BE73" i="1" s="1"/>
  <c r="BA105" i="1"/>
  <c r="BD105" i="1"/>
  <c r="BE105" i="1" s="1"/>
  <c r="BA153" i="1"/>
  <c r="BD153" i="1"/>
  <c r="BE153" i="1" s="1"/>
  <c r="BA36" i="1"/>
  <c r="BD36" i="1"/>
  <c r="BE36" i="1" s="1"/>
  <c r="BA52" i="1"/>
  <c r="BD52" i="1"/>
  <c r="BE52" i="1" s="1"/>
  <c r="BA60" i="1"/>
  <c r="BD60" i="1"/>
  <c r="BE60" i="1" s="1"/>
  <c r="BA68" i="1"/>
  <c r="BD68" i="1"/>
  <c r="BE68" i="1" s="1"/>
  <c r="BA76" i="1"/>
  <c r="BD76" i="1"/>
  <c r="BE76" i="1" s="1"/>
  <c r="BA84" i="1"/>
  <c r="BD84" i="1"/>
  <c r="BE84" i="1" s="1"/>
  <c r="BA92" i="1"/>
  <c r="BD92" i="1"/>
  <c r="BE92" i="1" s="1"/>
  <c r="BA100" i="1"/>
  <c r="BD100" i="1"/>
  <c r="BE100" i="1" s="1"/>
  <c r="BA108" i="1"/>
  <c r="BD108" i="1"/>
  <c r="BE108" i="1" s="1"/>
  <c r="BA116" i="1"/>
  <c r="BD116" i="1"/>
  <c r="BE116" i="1" s="1"/>
  <c r="BA124" i="1"/>
  <c r="BD124" i="1"/>
  <c r="BE124" i="1" s="1"/>
  <c r="BA132" i="1"/>
  <c r="BD132" i="1"/>
  <c r="BE132" i="1" s="1"/>
  <c r="BA140" i="1"/>
  <c r="BD140" i="1"/>
  <c r="BE140" i="1" s="1"/>
  <c r="BA148" i="1"/>
  <c r="BD148" i="1"/>
  <c r="BE148" i="1" s="1"/>
  <c r="BA156" i="1"/>
  <c r="BD156" i="1"/>
  <c r="BE156" i="1" s="1"/>
  <c r="BA164" i="1"/>
  <c r="BD164" i="1"/>
  <c r="BE164" i="1" s="1"/>
  <c r="BA172" i="1"/>
  <c r="BD172" i="1"/>
  <c r="BE172" i="1" s="1"/>
  <c r="BA180" i="1"/>
  <c r="BD180" i="1"/>
  <c r="BE180" i="1" s="1"/>
  <c r="BA188" i="1"/>
  <c r="BD188" i="1"/>
  <c r="BE188" i="1" s="1"/>
  <c r="BA196" i="1"/>
  <c r="BD196" i="1"/>
  <c r="BE196" i="1" s="1"/>
  <c r="BA204" i="1"/>
  <c r="BD204" i="1"/>
  <c r="BE204" i="1" s="1"/>
  <c r="BA268" i="1"/>
  <c r="BD268" i="1"/>
  <c r="BA276" i="1"/>
  <c r="BD276" i="1"/>
  <c r="BA284" i="1"/>
  <c r="BD284" i="1"/>
  <c r="BA292" i="1"/>
  <c r="BD292" i="1"/>
  <c r="BA300" i="1"/>
  <c r="BD300" i="1"/>
  <c r="BA308" i="1"/>
  <c r="BD308" i="1"/>
  <c r="BA316" i="1"/>
  <c r="BD316" i="1"/>
  <c r="BA324" i="1"/>
  <c r="BD324" i="1"/>
  <c r="BA332" i="1"/>
  <c r="BD332" i="1"/>
  <c r="BA340" i="1"/>
  <c r="BD340" i="1"/>
  <c r="BA348" i="1"/>
  <c r="BD348" i="1"/>
  <c r="BA356" i="1"/>
  <c r="BD356" i="1"/>
  <c r="BA364" i="1"/>
  <c r="BD364" i="1"/>
  <c r="BA372" i="1"/>
  <c r="BD372" i="1"/>
  <c r="BA380" i="1"/>
  <c r="BD380" i="1"/>
  <c r="BA30" i="1"/>
  <c r="BD30" i="1"/>
  <c r="BE30" i="1" s="1"/>
  <c r="BA94" i="1"/>
  <c r="BD94" i="1"/>
  <c r="BE94" i="1" s="1"/>
  <c r="BA142" i="1"/>
  <c r="BD142" i="1"/>
  <c r="BE142" i="1" s="1"/>
  <c r="BA190" i="1"/>
  <c r="BD190" i="1"/>
  <c r="BE190" i="1" s="1"/>
  <c r="BA278" i="1"/>
  <c r="BD278" i="1"/>
  <c r="BA326" i="1"/>
  <c r="BD326" i="1"/>
  <c r="BA358" i="1"/>
  <c r="BD358" i="1"/>
  <c r="BA382" i="1"/>
  <c r="BD382" i="1"/>
  <c r="BA57" i="1"/>
  <c r="BD57" i="1"/>
  <c r="BE57" i="1" s="1"/>
  <c r="BA89" i="1"/>
  <c r="BD89" i="1"/>
  <c r="BE89" i="1" s="1"/>
  <c r="BA161" i="1"/>
  <c r="BD161" i="1"/>
  <c r="BE161" i="1" s="1"/>
  <c r="BA28" i="1"/>
  <c r="BD28" i="1"/>
  <c r="BE28" i="1" s="1"/>
  <c r="BA44" i="1"/>
  <c r="BD44" i="1"/>
  <c r="BE44" i="1" s="1"/>
  <c r="BA29" i="1"/>
  <c r="BD29" i="1"/>
  <c r="BE29" i="1" s="1"/>
  <c r="BA37" i="1"/>
  <c r="BD37" i="1"/>
  <c r="BE37" i="1" s="1"/>
  <c r="BA45" i="1"/>
  <c r="BD45" i="1"/>
  <c r="BE45" i="1" s="1"/>
  <c r="BA53" i="1"/>
  <c r="BD53" i="1"/>
  <c r="BE53" i="1" s="1"/>
  <c r="BA61" i="1"/>
  <c r="BD61" i="1"/>
  <c r="BE61" i="1" s="1"/>
  <c r="BA69" i="1"/>
  <c r="BD69" i="1"/>
  <c r="BE69" i="1" s="1"/>
  <c r="BA77" i="1"/>
  <c r="BD77" i="1"/>
  <c r="BE77" i="1" s="1"/>
  <c r="BA85" i="1"/>
  <c r="BD85" i="1"/>
  <c r="BE85" i="1" s="1"/>
  <c r="BA93" i="1"/>
  <c r="BD93" i="1"/>
  <c r="BE93" i="1" s="1"/>
  <c r="BA101" i="1"/>
  <c r="BD101" i="1"/>
  <c r="BE101" i="1" s="1"/>
  <c r="BA109" i="1"/>
  <c r="BD109" i="1"/>
  <c r="BE109" i="1" s="1"/>
  <c r="BA117" i="1"/>
  <c r="BD117" i="1"/>
  <c r="BE117" i="1" s="1"/>
  <c r="BA125" i="1"/>
  <c r="BD125" i="1"/>
  <c r="BE125" i="1" s="1"/>
  <c r="BA133" i="1"/>
  <c r="BD133" i="1"/>
  <c r="BE133" i="1" s="1"/>
  <c r="BA141" i="1"/>
  <c r="BD141" i="1"/>
  <c r="BE141" i="1" s="1"/>
  <c r="BA149" i="1"/>
  <c r="BD149" i="1"/>
  <c r="BE149" i="1" s="1"/>
  <c r="BA157" i="1"/>
  <c r="BD157" i="1"/>
  <c r="BE157" i="1" s="1"/>
  <c r="BA165" i="1"/>
  <c r="BD165" i="1"/>
  <c r="BE165" i="1" s="1"/>
  <c r="BA173" i="1"/>
  <c r="BD173" i="1"/>
  <c r="BE173" i="1" s="1"/>
  <c r="BA181" i="1"/>
  <c r="BD181" i="1"/>
  <c r="BE181" i="1" s="1"/>
  <c r="BA189" i="1"/>
  <c r="BD189" i="1"/>
  <c r="BE189" i="1" s="1"/>
  <c r="BA197" i="1"/>
  <c r="BD197" i="1"/>
  <c r="BE197" i="1" s="1"/>
  <c r="BA205" i="1"/>
  <c r="BD205" i="1"/>
  <c r="BE205" i="1" s="1"/>
  <c r="BA269" i="1"/>
  <c r="BD269" i="1"/>
  <c r="BA277" i="1"/>
  <c r="BD277" i="1"/>
  <c r="BA285" i="1"/>
  <c r="BD285" i="1"/>
  <c r="BA293" i="1"/>
  <c r="BD293" i="1"/>
  <c r="BA301" i="1"/>
  <c r="BD301" i="1"/>
  <c r="BA309" i="1"/>
  <c r="BD309" i="1"/>
  <c r="BA317" i="1"/>
  <c r="BD317" i="1"/>
  <c r="BA325" i="1"/>
  <c r="BD325" i="1"/>
  <c r="BA333" i="1"/>
  <c r="BD333" i="1"/>
  <c r="BA341" i="1"/>
  <c r="BD341" i="1"/>
  <c r="BA349" i="1"/>
  <c r="BD349" i="1"/>
  <c r="BA357" i="1"/>
  <c r="BD357" i="1"/>
  <c r="BA365" i="1"/>
  <c r="BD365" i="1"/>
  <c r="BA373" i="1"/>
  <c r="BD373" i="1"/>
  <c r="BA381" i="1"/>
  <c r="BD381" i="1"/>
  <c r="BD266" i="1"/>
  <c r="BE266" i="1" s="1"/>
  <c r="BD258" i="1"/>
  <c r="BE258" i="1" s="1"/>
  <c r="BD250" i="1"/>
  <c r="BE250" i="1" s="1"/>
  <c r="BD242" i="1"/>
  <c r="BE242" i="1" s="1"/>
  <c r="BD234" i="1"/>
  <c r="BE234" i="1" s="1"/>
  <c r="BD226" i="1"/>
  <c r="BE226" i="1" s="1"/>
  <c r="BD218" i="1"/>
  <c r="BE218" i="1" s="1"/>
  <c r="BD210" i="1"/>
  <c r="BE210" i="1" s="1"/>
  <c r="BD265" i="1"/>
  <c r="BE265" i="1" s="1"/>
  <c r="BD257" i="1"/>
  <c r="BE257" i="1" s="1"/>
  <c r="BD249" i="1"/>
  <c r="BE249" i="1" s="1"/>
  <c r="BD241" i="1"/>
  <c r="BE241" i="1" s="1"/>
  <c r="BD233" i="1"/>
  <c r="BE233" i="1" s="1"/>
  <c r="BD225" i="1"/>
  <c r="BE225" i="1" s="1"/>
  <c r="BD217" i="1"/>
  <c r="BE217" i="1" s="1"/>
  <c r="BD209" i="1"/>
  <c r="BE209" i="1" s="1"/>
  <c r="BD264" i="1"/>
  <c r="BE264" i="1" s="1"/>
  <c r="BD256" i="1"/>
  <c r="BE256" i="1" s="1"/>
  <c r="BD248" i="1"/>
  <c r="BE248" i="1" s="1"/>
  <c r="BD240" i="1"/>
  <c r="BE240" i="1" s="1"/>
  <c r="BD232" i="1"/>
  <c r="BE232" i="1" s="1"/>
  <c r="BD224" i="1"/>
  <c r="BE224" i="1" s="1"/>
  <c r="BD216" i="1"/>
  <c r="BE216" i="1" s="1"/>
  <c r="BD208" i="1"/>
  <c r="BD263" i="1"/>
  <c r="BE263" i="1" s="1"/>
  <c r="BD255" i="1"/>
  <c r="BE255" i="1" s="1"/>
  <c r="BD247" i="1"/>
  <c r="BE247" i="1" s="1"/>
  <c r="BD239" i="1"/>
  <c r="BE239" i="1" s="1"/>
  <c r="BD231" i="1"/>
  <c r="BE231" i="1" s="1"/>
  <c r="BD223" i="1"/>
  <c r="BE223" i="1" s="1"/>
  <c r="BD215" i="1"/>
  <c r="BE215" i="1" s="1"/>
  <c r="BD262" i="1"/>
  <c r="BE262" i="1" s="1"/>
  <c r="BD254" i="1"/>
  <c r="BE254" i="1" s="1"/>
  <c r="BD246" i="1"/>
  <c r="BE246" i="1" s="1"/>
  <c r="BD238" i="1"/>
  <c r="BE238" i="1" s="1"/>
  <c r="BD230" i="1"/>
  <c r="BE230" i="1" s="1"/>
  <c r="BD222" i="1"/>
  <c r="BE222" i="1" s="1"/>
  <c r="BD214" i="1"/>
  <c r="BE214" i="1" s="1"/>
  <c r="BD261" i="1"/>
  <c r="BE261" i="1" s="1"/>
  <c r="BD253" i="1"/>
  <c r="BE253" i="1" s="1"/>
  <c r="BD245" i="1"/>
  <c r="BE245" i="1" s="1"/>
  <c r="BD237" i="1"/>
  <c r="BE237" i="1" s="1"/>
  <c r="BD229" i="1"/>
  <c r="BE229" i="1" s="1"/>
  <c r="BD221" i="1"/>
  <c r="BE221" i="1" s="1"/>
  <c r="BD213" i="1"/>
  <c r="BE213" i="1" s="1"/>
  <c r="BD260" i="1"/>
  <c r="BE260" i="1" s="1"/>
  <c r="BD252" i="1"/>
  <c r="BE252" i="1" s="1"/>
  <c r="BD244" i="1"/>
  <c r="BE244" i="1" s="1"/>
  <c r="BD236" i="1"/>
  <c r="BE236" i="1" s="1"/>
  <c r="BD228" i="1"/>
  <c r="BE228" i="1" s="1"/>
  <c r="BD220" i="1"/>
  <c r="BE220" i="1" s="1"/>
  <c r="BD212" i="1"/>
  <c r="BE212" i="1" s="1"/>
  <c r="BD267" i="1"/>
  <c r="BE267" i="1" s="1"/>
  <c r="BD259" i="1"/>
  <c r="BE259" i="1" s="1"/>
  <c r="BD251" i="1"/>
  <c r="BE251" i="1" s="1"/>
  <c r="BD243" i="1"/>
  <c r="BE243" i="1" s="1"/>
  <c r="BD235" i="1"/>
  <c r="BE235" i="1" s="1"/>
  <c r="BD227" i="1"/>
  <c r="BE227" i="1" s="1"/>
  <c r="BD219" i="1"/>
  <c r="BE219" i="1" s="1"/>
  <c r="BD211" i="1"/>
  <c r="BE211" i="1" s="1"/>
  <c r="AZ61" i="1"/>
  <c r="AZ109" i="1"/>
  <c r="AZ149" i="1"/>
  <c r="AZ173" i="1"/>
  <c r="AZ213" i="1"/>
  <c r="AZ221" i="1"/>
  <c r="AZ237" i="1"/>
  <c r="AZ261" i="1"/>
  <c r="AZ269" i="1"/>
  <c r="AZ277" i="1"/>
  <c r="AZ285" i="1"/>
  <c r="AZ293" i="1"/>
  <c r="AZ301" i="1"/>
  <c r="AZ309" i="1"/>
  <c r="AZ317" i="1"/>
  <c r="AZ325" i="1"/>
  <c r="AZ333" i="1"/>
  <c r="AZ341" i="1"/>
  <c r="AZ349" i="1"/>
  <c r="AZ357" i="1"/>
  <c r="AZ365" i="1"/>
  <c r="AZ373" i="1"/>
  <c r="AZ381" i="1"/>
  <c r="AZ30" i="1"/>
  <c r="AZ38" i="1"/>
  <c r="AZ46" i="1"/>
  <c r="AZ54" i="1"/>
  <c r="AZ62" i="1"/>
  <c r="AZ70" i="1"/>
  <c r="AZ78" i="1"/>
  <c r="AZ86" i="1"/>
  <c r="AZ94" i="1"/>
  <c r="AZ102" i="1"/>
  <c r="AZ110" i="1"/>
  <c r="AZ118" i="1"/>
  <c r="AZ126" i="1"/>
  <c r="AZ134" i="1"/>
  <c r="AZ142" i="1"/>
  <c r="AZ150" i="1"/>
  <c r="AZ158" i="1"/>
  <c r="AZ166" i="1"/>
  <c r="AZ174" i="1"/>
  <c r="AZ182" i="1"/>
  <c r="AZ190" i="1"/>
  <c r="AZ198" i="1"/>
  <c r="AZ206" i="1"/>
  <c r="AZ214" i="1"/>
  <c r="AZ222" i="1"/>
  <c r="AZ230" i="1"/>
  <c r="AZ238" i="1"/>
  <c r="AZ246" i="1"/>
  <c r="AZ254" i="1"/>
  <c r="AZ262" i="1"/>
  <c r="AZ270" i="1"/>
  <c r="AZ278" i="1"/>
  <c r="AZ286" i="1"/>
  <c r="AZ294" i="1"/>
  <c r="AZ302" i="1"/>
  <c r="AZ310" i="1"/>
  <c r="AZ318" i="1"/>
  <c r="AZ326" i="1"/>
  <c r="AZ334" i="1"/>
  <c r="AZ342" i="1"/>
  <c r="AZ350" i="1"/>
  <c r="AZ358" i="1"/>
  <c r="AZ366" i="1"/>
  <c r="AZ374" i="1"/>
  <c r="AZ382" i="1"/>
  <c r="AZ77" i="1"/>
  <c r="AZ133" i="1"/>
  <c r="AZ205" i="1"/>
  <c r="AZ103" i="1"/>
  <c r="AZ135" i="1"/>
  <c r="AZ151" i="1"/>
  <c r="AZ167" i="1"/>
  <c r="AZ183" i="1"/>
  <c r="AZ199" i="1"/>
  <c r="AZ215" i="1"/>
  <c r="AZ231" i="1"/>
  <c r="AZ247" i="1"/>
  <c r="AZ263" i="1"/>
  <c r="AZ271" i="1"/>
  <c r="AZ279" i="1"/>
  <c r="AZ287" i="1"/>
  <c r="AZ303" i="1"/>
  <c r="AZ311" i="1"/>
  <c r="AZ319" i="1"/>
  <c r="AZ327" i="1"/>
  <c r="AZ335" i="1"/>
  <c r="AZ343" i="1"/>
  <c r="AZ351" i="1"/>
  <c r="AZ359" i="1"/>
  <c r="AZ367" i="1"/>
  <c r="AZ375" i="1"/>
  <c r="AZ383" i="1"/>
  <c r="AZ37" i="1"/>
  <c r="AZ85" i="1"/>
  <c r="AZ125" i="1"/>
  <c r="AZ165" i="1"/>
  <c r="AZ197" i="1"/>
  <c r="AZ245" i="1"/>
  <c r="AZ39" i="1"/>
  <c r="AZ71" i="1"/>
  <c r="AZ87" i="1"/>
  <c r="AZ111" i="1"/>
  <c r="AZ127" i="1"/>
  <c r="AZ143" i="1"/>
  <c r="AZ159" i="1"/>
  <c r="AZ175" i="1"/>
  <c r="AZ191" i="1"/>
  <c r="AZ207" i="1"/>
  <c r="AZ223" i="1"/>
  <c r="AZ239" i="1"/>
  <c r="AZ255" i="1"/>
  <c r="AZ295" i="1"/>
  <c r="AZ32" i="1"/>
  <c r="AZ40" i="1"/>
  <c r="AZ48" i="1"/>
  <c r="AZ56" i="1"/>
  <c r="AZ64" i="1"/>
  <c r="AZ72" i="1"/>
  <c r="AZ80" i="1"/>
  <c r="AZ88" i="1"/>
  <c r="AZ96" i="1"/>
  <c r="AZ104" i="1"/>
  <c r="AZ112" i="1"/>
  <c r="AZ120" i="1"/>
  <c r="AZ128" i="1"/>
  <c r="AZ136" i="1"/>
  <c r="AZ144" i="1"/>
  <c r="AZ152" i="1"/>
  <c r="AZ160" i="1"/>
  <c r="AZ168" i="1"/>
  <c r="AZ176" i="1"/>
  <c r="AZ184" i="1"/>
  <c r="AZ192" i="1"/>
  <c r="AZ200" i="1"/>
  <c r="AZ208" i="1"/>
  <c r="AZ216" i="1"/>
  <c r="AZ224" i="1"/>
  <c r="AZ232" i="1"/>
  <c r="AZ240" i="1"/>
  <c r="AZ248" i="1"/>
  <c r="AZ256" i="1"/>
  <c r="AZ264" i="1"/>
  <c r="AZ272" i="1"/>
  <c r="AZ280" i="1"/>
  <c r="AZ288" i="1"/>
  <c r="AZ296" i="1"/>
  <c r="AZ304" i="1"/>
  <c r="AZ312" i="1"/>
  <c r="AZ320" i="1"/>
  <c r="AZ328" i="1"/>
  <c r="AZ336" i="1"/>
  <c r="AZ344" i="1"/>
  <c r="AZ352" i="1"/>
  <c r="AZ360" i="1"/>
  <c r="AZ368" i="1"/>
  <c r="AZ376" i="1"/>
  <c r="AZ384" i="1"/>
  <c r="AZ69" i="1"/>
  <c r="AZ117" i="1"/>
  <c r="AZ157" i="1"/>
  <c r="AZ189" i="1"/>
  <c r="AZ253" i="1"/>
  <c r="AZ55" i="1"/>
  <c r="AZ95" i="1"/>
  <c r="AZ41" i="1"/>
  <c r="AZ65" i="1"/>
  <c r="AZ89" i="1"/>
  <c r="AZ121" i="1"/>
  <c r="AZ145" i="1"/>
  <c r="AZ169" i="1"/>
  <c r="AZ185" i="1"/>
  <c r="AZ201" i="1"/>
  <c r="AZ209" i="1"/>
  <c r="AZ217" i="1"/>
  <c r="AZ225" i="1"/>
  <c r="AZ233" i="1"/>
  <c r="AZ241" i="1"/>
  <c r="AZ249" i="1"/>
  <c r="AZ257" i="1"/>
  <c r="AZ265" i="1"/>
  <c r="AZ273" i="1"/>
  <c r="AZ281" i="1"/>
  <c r="AZ289" i="1"/>
  <c r="AZ297" i="1"/>
  <c r="AZ305" i="1"/>
  <c r="AZ313" i="1"/>
  <c r="AZ321" i="1"/>
  <c r="AZ329" i="1"/>
  <c r="AZ337" i="1"/>
  <c r="AZ345" i="1"/>
  <c r="AZ353" i="1"/>
  <c r="AZ361" i="1"/>
  <c r="AZ369" i="1"/>
  <c r="AZ377" i="1"/>
  <c r="AZ385" i="1"/>
  <c r="AZ29" i="1"/>
  <c r="AZ53" i="1"/>
  <c r="AZ101" i="1"/>
  <c r="AZ141" i="1"/>
  <c r="AZ181" i="1"/>
  <c r="AZ229" i="1"/>
  <c r="AZ31" i="1"/>
  <c r="AZ47" i="1"/>
  <c r="AZ63" i="1"/>
  <c r="AZ79" i="1"/>
  <c r="AZ119" i="1"/>
  <c r="AZ33" i="1"/>
  <c r="AZ49" i="1"/>
  <c r="AZ57" i="1"/>
  <c r="AZ73" i="1"/>
  <c r="AZ81" i="1"/>
  <c r="AZ97" i="1"/>
  <c r="AZ105" i="1"/>
  <c r="AZ113" i="1"/>
  <c r="AZ129" i="1"/>
  <c r="AZ137" i="1"/>
  <c r="AZ153" i="1"/>
  <c r="AZ161" i="1"/>
  <c r="AZ177" i="1"/>
  <c r="AZ193" i="1"/>
  <c r="AZ34" i="1"/>
  <c r="AZ42" i="1"/>
  <c r="AZ50" i="1"/>
  <c r="AZ58" i="1"/>
  <c r="AZ66" i="1"/>
  <c r="AZ74" i="1"/>
  <c r="AZ82" i="1"/>
  <c r="AZ90" i="1"/>
  <c r="AZ98" i="1"/>
  <c r="AZ106" i="1"/>
  <c r="AZ114" i="1"/>
  <c r="AZ122" i="1"/>
  <c r="AZ130" i="1"/>
  <c r="AZ138" i="1"/>
  <c r="AZ146" i="1"/>
  <c r="AZ154" i="1"/>
  <c r="AZ162" i="1"/>
  <c r="AZ170" i="1"/>
  <c r="AZ178" i="1"/>
  <c r="AZ186" i="1"/>
  <c r="AZ194" i="1"/>
  <c r="AZ202" i="1"/>
  <c r="AZ210" i="1"/>
  <c r="AZ218" i="1"/>
  <c r="AZ226" i="1"/>
  <c r="AZ234" i="1"/>
  <c r="AZ242" i="1"/>
  <c r="AZ250" i="1"/>
  <c r="AZ258" i="1"/>
  <c r="AZ266" i="1"/>
  <c r="AZ274" i="1"/>
  <c r="AZ282" i="1"/>
  <c r="AZ290" i="1"/>
  <c r="AZ298" i="1"/>
  <c r="AZ306" i="1"/>
  <c r="AZ314" i="1"/>
  <c r="AZ322" i="1"/>
  <c r="AZ330" i="1"/>
  <c r="AZ338" i="1"/>
  <c r="AZ346" i="1"/>
  <c r="AZ354" i="1"/>
  <c r="AZ362" i="1"/>
  <c r="AZ370" i="1"/>
  <c r="AZ378" i="1"/>
  <c r="AZ386" i="1"/>
  <c r="AZ131" i="1"/>
  <c r="AZ155" i="1"/>
  <c r="AZ171" i="1"/>
  <c r="AZ195" i="1"/>
  <c r="AZ211" i="1"/>
  <c r="AZ227" i="1"/>
  <c r="AZ243" i="1"/>
  <c r="AZ259" i="1"/>
  <c r="AZ267" i="1"/>
  <c r="AZ275" i="1"/>
  <c r="AZ283" i="1"/>
  <c r="AZ291" i="1"/>
  <c r="AZ307" i="1"/>
  <c r="AZ315" i="1"/>
  <c r="AZ323" i="1"/>
  <c r="AZ331" i="1"/>
  <c r="AZ339" i="1"/>
  <c r="AZ347" i="1"/>
  <c r="AZ355" i="1"/>
  <c r="AZ363" i="1"/>
  <c r="AZ371" i="1"/>
  <c r="AZ379" i="1"/>
  <c r="AZ387" i="1"/>
  <c r="AZ45" i="1"/>
  <c r="AZ93" i="1"/>
  <c r="AZ35" i="1"/>
  <c r="AZ43" i="1"/>
  <c r="AZ51" i="1"/>
  <c r="AZ59" i="1"/>
  <c r="AZ67" i="1"/>
  <c r="AZ75" i="1"/>
  <c r="AZ83" i="1"/>
  <c r="AZ91" i="1"/>
  <c r="AZ99" i="1"/>
  <c r="AZ107" i="1"/>
  <c r="AZ115" i="1"/>
  <c r="AZ123" i="1"/>
  <c r="AZ139" i="1"/>
  <c r="AZ147" i="1"/>
  <c r="AZ163" i="1"/>
  <c r="AZ179" i="1"/>
  <c r="AZ187" i="1"/>
  <c r="AZ203" i="1"/>
  <c r="AZ219" i="1"/>
  <c r="AZ235" i="1"/>
  <c r="AZ251" i="1"/>
  <c r="AZ299" i="1"/>
  <c r="AZ28" i="1"/>
  <c r="AZ36" i="1"/>
  <c r="AZ44" i="1"/>
  <c r="AZ52" i="1"/>
  <c r="AZ60" i="1"/>
  <c r="AZ68" i="1"/>
  <c r="AZ76" i="1"/>
  <c r="AZ84" i="1"/>
  <c r="AZ92" i="1"/>
  <c r="AZ100" i="1"/>
  <c r="AZ108" i="1"/>
  <c r="AZ116" i="1"/>
  <c r="AZ124" i="1"/>
  <c r="AZ132" i="1"/>
  <c r="AZ140" i="1"/>
  <c r="AZ148" i="1"/>
  <c r="AZ156" i="1"/>
  <c r="AZ164" i="1"/>
  <c r="AZ172" i="1"/>
  <c r="AZ180" i="1"/>
  <c r="AZ188" i="1"/>
  <c r="AZ196" i="1"/>
  <c r="AZ204" i="1"/>
  <c r="AZ212" i="1"/>
  <c r="AZ220" i="1"/>
  <c r="AZ228" i="1"/>
  <c r="AZ236" i="1"/>
  <c r="AZ244" i="1"/>
  <c r="AZ252" i="1"/>
  <c r="AZ260" i="1"/>
  <c r="AZ268" i="1"/>
  <c r="AZ276" i="1"/>
  <c r="AZ284" i="1"/>
  <c r="AZ292" i="1"/>
  <c r="AZ300" i="1"/>
  <c r="AZ308" i="1"/>
  <c r="AZ316" i="1"/>
  <c r="AZ324" i="1"/>
  <c r="AZ332" i="1"/>
  <c r="AZ340" i="1"/>
  <c r="AZ348" i="1"/>
  <c r="AZ356" i="1"/>
  <c r="AZ364" i="1"/>
  <c r="AZ372" i="1"/>
  <c r="AZ380" i="1"/>
  <c r="AI27" i="1"/>
  <c r="AG28" i="1" s="1"/>
  <c r="AT21" i="1"/>
  <c r="AK21" i="1"/>
  <c r="Z27" i="1"/>
  <c r="BE357" i="1" l="1"/>
  <c r="BE348" i="1"/>
  <c r="BE370" i="1"/>
  <c r="BE274" i="1"/>
  <c r="BE374" i="1"/>
  <c r="BE353" i="1"/>
  <c r="BE336" i="1"/>
  <c r="BE304" i="1"/>
  <c r="BE294" i="1"/>
  <c r="BE383" i="1"/>
  <c r="BE319" i="1"/>
  <c r="BE276" i="1"/>
  <c r="BE286" i="1"/>
  <c r="BE387" i="1"/>
  <c r="BE355" i="1"/>
  <c r="BE323" i="1"/>
  <c r="BE291" i="1"/>
  <c r="BE366" i="1"/>
  <c r="BE362" i="1"/>
  <c r="BE330" i="1"/>
  <c r="BE298" i="1"/>
  <c r="BE342" i="1"/>
  <c r="BE377" i="1"/>
  <c r="BE345" i="1"/>
  <c r="BE313" i="1"/>
  <c r="BE281" i="1"/>
  <c r="BE360" i="1"/>
  <c r="BE328" i="1"/>
  <c r="BE296" i="1"/>
  <c r="BE375" i="1"/>
  <c r="BE343" i="1"/>
  <c r="BE311" i="1"/>
  <c r="BE279" i="1"/>
  <c r="BE316" i="1"/>
  <c r="BE351" i="1"/>
  <c r="BE293" i="1"/>
  <c r="BE284" i="1"/>
  <c r="BE350" i="1"/>
  <c r="BE338" i="1"/>
  <c r="BE289" i="1"/>
  <c r="BE381" i="1"/>
  <c r="BE340" i="1"/>
  <c r="BE373" i="1"/>
  <c r="BE341" i="1"/>
  <c r="BE309" i="1"/>
  <c r="BE277" i="1"/>
  <c r="BE326" i="1"/>
  <c r="BE364" i="1"/>
  <c r="BE332" i="1"/>
  <c r="BE300" i="1"/>
  <c r="BE268" i="1"/>
  <c r="BE379" i="1"/>
  <c r="BE347" i="1"/>
  <c r="BE315" i="1"/>
  <c r="BE283" i="1"/>
  <c r="BE302" i="1"/>
  <c r="BE386" i="1"/>
  <c r="BE354" i="1"/>
  <c r="BE322" i="1"/>
  <c r="BE290" i="1"/>
  <c r="BE318" i="1"/>
  <c r="BE369" i="1"/>
  <c r="BE337" i="1"/>
  <c r="BE305" i="1"/>
  <c r="BE273" i="1"/>
  <c r="BE310" i="1"/>
  <c r="BE384" i="1"/>
  <c r="BE352" i="1"/>
  <c r="BE320" i="1"/>
  <c r="BE288" i="1"/>
  <c r="BE367" i="1"/>
  <c r="BE335" i="1"/>
  <c r="BE303" i="1"/>
  <c r="BE271" i="1"/>
  <c r="BE382" i="1"/>
  <c r="BE331" i="1"/>
  <c r="BE385" i="1"/>
  <c r="BE368" i="1"/>
  <c r="BE272" i="1"/>
  <c r="BE287" i="1"/>
  <c r="BE317" i="1"/>
  <c r="BE358" i="1"/>
  <c r="BE372" i="1"/>
  <c r="BE325" i="1"/>
  <c r="BE380" i="1"/>
  <c r="BE363" i="1"/>
  <c r="BE299" i="1"/>
  <c r="BE306" i="1"/>
  <c r="BE321" i="1"/>
  <c r="X28" i="1"/>
  <c r="F28" i="1" s="1"/>
  <c r="H27" i="1"/>
  <c r="BE349" i="1"/>
  <c r="BE285" i="1"/>
  <c r="BE308" i="1"/>
  <c r="BE365" i="1"/>
  <c r="BE333" i="1"/>
  <c r="BE301" i="1"/>
  <c r="BE269" i="1"/>
  <c r="BE278" i="1"/>
  <c r="BE356" i="1"/>
  <c r="BE324" i="1"/>
  <c r="BE292" i="1"/>
  <c r="BE371" i="1"/>
  <c r="BE339" i="1"/>
  <c r="BE307" i="1"/>
  <c r="BE275" i="1"/>
  <c r="BE378" i="1"/>
  <c r="BE346" i="1"/>
  <c r="BE314" i="1"/>
  <c r="BE282" i="1"/>
  <c r="BE270" i="1"/>
  <c r="BE361" i="1"/>
  <c r="BE329" i="1"/>
  <c r="BE297" i="1"/>
  <c r="BE376" i="1"/>
  <c r="BE344" i="1"/>
  <c r="BE312" i="1"/>
  <c r="BE280" i="1"/>
  <c r="BE334" i="1"/>
  <c r="BE359" i="1"/>
  <c r="BE327" i="1"/>
  <c r="BE295" i="1"/>
  <c r="AN28" i="1"/>
  <c r="AE28" i="1"/>
  <c r="AL26" i="1"/>
  <c r="AC26" i="1"/>
  <c r="BB367" i="1"/>
  <c r="BB330" i="1"/>
  <c r="BB384" i="1"/>
  <c r="BB377" i="1"/>
  <c r="BB360" i="1"/>
  <c r="BB379" i="1"/>
  <c r="BB383" i="1"/>
  <c r="BB352" i="1"/>
  <c r="BB364" i="1"/>
  <c r="BB335" i="1"/>
  <c r="BB354" i="1"/>
  <c r="BB369" i="1"/>
  <c r="BB340" i="1"/>
  <c r="BB343" i="1"/>
  <c r="BB357" i="1"/>
  <c r="BB351" i="1"/>
  <c r="BB28" i="1"/>
  <c r="BB375" i="1"/>
  <c r="BB342" i="1"/>
  <c r="BB387" i="1"/>
  <c r="BB361" i="1"/>
  <c r="BB328" i="1"/>
  <c r="BB359" i="1"/>
  <c r="BB329" i="1"/>
  <c r="BB336" i="1"/>
  <c r="BB334" i="1"/>
  <c r="BB344" i="1"/>
  <c r="BB346" i="1"/>
  <c r="BB371" i="1"/>
  <c r="BB366" i="1"/>
  <c r="BB376" i="1"/>
  <c r="BB363" i="1"/>
  <c r="BB353" i="1"/>
  <c r="BB350" i="1"/>
  <c r="BB385" i="1"/>
  <c r="BB337" i="1"/>
  <c r="BB345" i="1"/>
  <c r="BB382" i="1"/>
  <c r="BB355" i="1"/>
  <c r="BB386" i="1"/>
  <c r="BB381" i="1"/>
  <c r="BB368" i="1"/>
  <c r="BB374" i="1"/>
  <c r="BB373" i="1"/>
  <c r="BB380" i="1"/>
  <c r="BB347" i="1"/>
  <c r="BB378" i="1"/>
  <c r="BB358" i="1"/>
  <c r="BB365" i="1"/>
  <c r="BB372" i="1"/>
  <c r="BB339" i="1"/>
  <c r="BB362" i="1"/>
  <c r="BF28" i="1"/>
  <c r="BB349" i="1"/>
  <c r="BB356" i="1"/>
  <c r="BB338" i="1"/>
  <c r="BB341" i="1"/>
  <c r="BB348" i="1"/>
  <c r="BB333" i="1"/>
  <c r="BB332" i="1"/>
  <c r="BB370" i="1"/>
  <c r="BB331" i="1"/>
  <c r="BE208" i="1"/>
  <c r="BD388" i="1"/>
  <c r="D28" i="1" l="1"/>
  <c r="BE388" i="1"/>
  <c r="BG376" i="1"/>
  <c r="BG343" i="1"/>
  <c r="BG383" i="1"/>
  <c r="BG355" i="1"/>
  <c r="BG365" i="1"/>
  <c r="BG366" i="1"/>
  <c r="BG342" i="1"/>
  <c r="BG379" i="1"/>
  <c r="BG330" i="1"/>
  <c r="BG336" i="1"/>
  <c r="BG358" i="1"/>
  <c r="BG382" i="1"/>
  <c r="BG350" i="1"/>
  <c r="BG371" i="1"/>
  <c r="BG329" i="1"/>
  <c r="BG328" i="1"/>
  <c r="BG340" i="1"/>
  <c r="BG335" i="1"/>
  <c r="BG356" i="1"/>
  <c r="BG373" i="1"/>
  <c r="BG368" i="1"/>
  <c r="BG353" i="1"/>
  <c r="BG346" i="1"/>
  <c r="BG361" i="1"/>
  <c r="BG375" i="1"/>
  <c r="BG369" i="1"/>
  <c r="BG364" i="1"/>
  <c r="BG367" i="1"/>
  <c r="BG359" i="1"/>
  <c r="BG354" i="1"/>
  <c r="BG360" i="1"/>
  <c r="BG380" i="1"/>
  <c r="BG341" i="1"/>
  <c r="BG332" i="1"/>
  <c r="BG363" i="1"/>
  <c r="BG378" i="1"/>
  <c r="BG381" i="1"/>
  <c r="BG345" i="1"/>
  <c r="BG387" i="1"/>
  <c r="BG28" i="1"/>
  <c r="BG352" i="1"/>
  <c r="BG377" i="1"/>
  <c r="BG372" i="1"/>
  <c r="BG374" i="1"/>
  <c r="BG337" i="1"/>
  <c r="BG351" i="1"/>
  <c r="BG370" i="1"/>
  <c r="BG385" i="1"/>
  <c r="BG348" i="1"/>
  <c r="BG349" i="1"/>
  <c r="BG344" i="1"/>
  <c r="BG362" i="1"/>
  <c r="BG347" i="1"/>
  <c r="BG331" i="1"/>
  <c r="BG333" i="1"/>
  <c r="BG338" i="1"/>
  <c r="BG339" i="1"/>
  <c r="BG386" i="1"/>
  <c r="BG334" i="1"/>
  <c r="BG357" i="1"/>
  <c r="BG384" i="1"/>
  <c r="BF29" i="1"/>
  <c r="BC29" i="1"/>
  <c r="BB29" i="1" l="1"/>
  <c r="BF30" i="1"/>
  <c r="BC30" i="1"/>
  <c r="BB30" i="1" s="1"/>
  <c r="BG30" i="1" l="1"/>
  <c r="BG29" i="1"/>
  <c r="BF31" i="1"/>
  <c r="BC31" i="1"/>
  <c r="BB31" i="1" s="1"/>
  <c r="BG31" i="1" l="1"/>
  <c r="BF32" i="1"/>
  <c r="BC32" i="1"/>
  <c r="BB32" i="1" s="1"/>
  <c r="BG32" i="1" l="1"/>
  <c r="BF33" i="1"/>
  <c r="BC33" i="1"/>
  <c r="BB33" i="1" s="1"/>
  <c r="BG33" i="1" l="1"/>
  <c r="BF34" i="1"/>
  <c r="BC34" i="1"/>
  <c r="BB34" i="1" l="1"/>
  <c r="BF35" i="1"/>
  <c r="BC35" i="1"/>
  <c r="BB35" i="1" s="1"/>
  <c r="BG35" i="1" l="1"/>
  <c r="BG34" i="1"/>
  <c r="BF36" i="1"/>
  <c r="BC36" i="1"/>
  <c r="BB36" i="1" s="1"/>
  <c r="BG36" i="1" l="1"/>
  <c r="BF37" i="1"/>
  <c r="BC37" i="1"/>
  <c r="BB37" i="1" s="1"/>
  <c r="BG37" i="1" l="1"/>
  <c r="BF38" i="1"/>
  <c r="BC38" i="1"/>
  <c r="BB38" i="1" s="1"/>
  <c r="BG38" i="1" l="1"/>
  <c r="BF39" i="1"/>
  <c r="BC39" i="1"/>
  <c r="BB39" i="1" s="1"/>
  <c r="BG39" i="1" l="1"/>
  <c r="BF40" i="1"/>
  <c r="BC40" i="1"/>
  <c r="BB40" i="1" s="1"/>
  <c r="BG40" i="1" l="1"/>
  <c r="BF41" i="1"/>
  <c r="BC41" i="1"/>
  <c r="BB41" i="1" s="1"/>
  <c r="BG41" i="1" l="1"/>
  <c r="BF42" i="1"/>
  <c r="BC42" i="1"/>
  <c r="BB42" i="1" s="1"/>
  <c r="BG42" i="1" l="1"/>
  <c r="BF43" i="1"/>
  <c r="BC43" i="1"/>
  <c r="BB43" i="1" s="1"/>
  <c r="BG43" i="1" l="1"/>
  <c r="BF44" i="1"/>
  <c r="BC44" i="1"/>
  <c r="BB44" i="1" s="1"/>
  <c r="BG44" i="1" l="1"/>
  <c r="BF45" i="1"/>
  <c r="BC45" i="1"/>
  <c r="BB45" i="1" s="1"/>
  <c r="BG45" i="1" l="1"/>
  <c r="BF46" i="1"/>
  <c r="BC46" i="1"/>
  <c r="BB46" i="1" s="1"/>
  <c r="BG46" i="1" l="1"/>
  <c r="BF47" i="1"/>
  <c r="BC47" i="1"/>
  <c r="BB47" i="1" s="1"/>
  <c r="BG47" i="1" l="1"/>
  <c r="BF48" i="1"/>
  <c r="BC48" i="1"/>
  <c r="BB48" i="1" s="1"/>
  <c r="BG48" i="1" l="1"/>
  <c r="BF49" i="1"/>
  <c r="BC49" i="1"/>
  <c r="BB49" i="1" s="1"/>
  <c r="BG49" i="1" l="1"/>
  <c r="BF50" i="1"/>
  <c r="BC50" i="1"/>
  <c r="BB50" i="1" s="1"/>
  <c r="BG50" i="1" l="1"/>
  <c r="BF51" i="1"/>
  <c r="BC51" i="1"/>
  <c r="BB51" i="1" s="1"/>
  <c r="BG51" i="1" l="1"/>
  <c r="BF52" i="1"/>
  <c r="BC52" i="1"/>
  <c r="BB52" i="1" s="1"/>
  <c r="BG52" i="1" l="1"/>
  <c r="BF53" i="1"/>
  <c r="BC53" i="1"/>
  <c r="BB53" i="1" s="1"/>
  <c r="BG53" i="1" l="1"/>
  <c r="BF54" i="1"/>
  <c r="BC54" i="1"/>
  <c r="BB54" i="1" s="1"/>
  <c r="BG54" i="1" l="1"/>
  <c r="BF55" i="1"/>
  <c r="BC55" i="1"/>
  <c r="BB55" i="1" s="1"/>
  <c r="BG55" i="1" l="1"/>
  <c r="BF56" i="1"/>
  <c r="BC56" i="1"/>
  <c r="BB56" i="1" s="1"/>
  <c r="BG56" i="1" l="1"/>
  <c r="BF57" i="1"/>
  <c r="BC57" i="1"/>
  <c r="BB57" i="1" s="1"/>
  <c r="BG57" i="1" l="1"/>
  <c r="BF58" i="1"/>
  <c r="BC58" i="1"/>
  <c r="BB58" i="1" s="1"/>
  <c r="BG58" i="1" l="1"/>
  <c r="BF59" i="1"/>
  <c r="BC59" i="1"/>
  <c r="BB59" i="1" s="1"/>
  <c r="BG59" i="1" l="1"/>
  <c r="BF60" i="1"/>
  <c r="BC60" i="1"/>
  <c r="BB60" i="1" s="1"/>
  <c r="BG60" i="1" l="1"/>
  <c r="BF61" i="1"/>
  <c r="BC61" i="1"/>
  <c r="BB61" i="1" s="1"/>
  <c r="BG61" i="1" l="1"/>
  <c r="BF62" i="1"/>
  <c r="BC62" i="1"/>
  <c r="BB62" i="1" s="1"/>
  <c r="BG62" i="1" l="1"/>
  <c r="BF63" i="1"/>
  <c r="BC63" i="1"/>
  <c r="BB63" i="1" s="1"/>
  <c r="BG63" i="1" l="1"/>
  <c r="BF64" i="1"/>
  <c r="BC64" i="1"/>
  <c r="BB64" i="1" s="1"/>
  <c r="BG64" i="1" l="1"/>
  <c r="BF65" i="1"/>
  <c r="BC65" i="1"/>
  <c r="BB65" i="1" s="1"/>
  <c r="BG65" i="1" l="1"/>
  <c r="BF66" i="1"/>
  <c r="BC66" i="1"/>
  <c r="BB66" i="1" s="1"/>
  <c r="BG66" i="1" l="1"/>
  <c r="BF67" i="1"/>
  <c r="BC67" i="1"/>
  <c r="BB67" i="1" s="1"/>
  <c r="BG67" i="1" l="1"/>
  <c r="BF68" i="1"/>
  <c r="BC68" i="1"/>
  <c r="BB68" i="1" s="1"/>
  <c r="BG68" i="1" l="1"/>
  <c r="BF69" i="1"/>
  <c r="BC69" i="1"/>
  <c r="BB69" i="1" s="1"/>
  <c r="BG69" i="1" l="1"/>
  <c r="BF70" i="1"/>
  <c r="BC70" i="1"/>
  <c r="BB70" i="1" s="1"/>
  <c r="BG70" i="1" l="1"/>
  <c r="BF71" i="1"/>
  <c r="BC71" i="1"/>
  <c r="BB71" i="1" s="1"/>
  <c r="BG71" i="1" l="1"/>
  <c r="BF72" i="1"/>
  <c r="BC72" i="1"/>
  <c r="BB72" i="1" s="1"/>
  <c r="BG72" i="1" l="1"/>
  <c r="BF73" i="1"/>
  <c r="BC73" i="1"/>
  <c r="BB73" i="1" s="1"/>
  <c r="BG73" i="1" l="1"/>
  <c r="BF74" i="1"/>
  <c r="BC74" i="1"/>
  <c r="BB74" i="1" s="1"/>
  <c r="BG74" i="1" l="1"/>
  <c r="BF75" i="1"/>
  <c r="BC75" i="1"/>
  <c r="BB75" i="1" s="1"/>
  <c r="BG75" i="1" l="1"/>
  <c r="BF76" i="1"/>
  <c r="BC76" i="1"/>
  <c r="BB76" i="1" s="1"/>
  <c r="BG76" i="1" l="1"/>
  <c r="BF77" i="1"/>
  <c r="BC77" i="1"/>
  <c r="BB77" i="1" s="1"/>
  <c r="BG77" i="1" l="1"/>
  <c r="BF78" i="1"/>
  <c r="BC78" i="1"/>
  <c r="BB78" i="1" s="1"/>
  <c r="BG78" i="1" l="1"/>
  <c r="BF79" i="1"/>
  <c r="BC79" i="1"/>
  <c r="BB79" i="1" s="1"/>
  <c r="BG79" i="1" l="1"/>
  <c r="BF80" i="1"/>
  <c r="BC80" i="1"/>
  <c r="BB80" i="1" s="1"/>
  <c r="BG80" i="1" l="1"/>
  <c r="BF81" i="1"/>
  <c r="BC81" i="1"/>
  <c r="BB81" i="1" s="1"/>
  <c r="BG81" i="1" l="1"/>
  <c r="BF82" i="1"/>
  <c r="BC82" i="1"/>
  <c r="BB82" i="1" s="1"/>
  <c r="BG82" i="1" l="1"/>
  <c r="BF83" i="1"/>
  <c r="BC83" i="1"/>
  <c r="BB83" i="1" s="1"/>
  <c r="BG83" i="1" l="1"/>
  <c r="BF84" i="1"/>
  <c r="BC84" i="1"/>
  <c r="BB84" i="1" s="1"/>
  <c r="BG84" i="1" l="1"/>
  <c r="BF85" i="1"/>
  <c r="BC85" i="1"/>
  <c r="BB85" i="1" s="1"/>
  <c r="BG85" i="1" l="1"/>
  <c r="BF86" i="1"/>
  <c r="BC86" i="1"/>
  <c r="BB86" i="1" s="1"/>
  <c r="BG86" i="1" l="1"/>
  <c r="BF87" i="1"/>
  <c r="BC87" i="1"/>
  <c r="BB87" i="1" s="1"/>
  <c r="BG87" i="1" l="1"/>
  <c r="BF88" i="1"/>
  <c r="BC88" i="1"/>
  <c r="BB88" i="1" s="1"/>
  <c r="BG88" i="1" l="1"/>
  <c r="BF89" i="1"/>
  <c r="BC89" i="1"/>
  <c r="BB89" i="1" s="1"/>
  <c r="BG89" i="1" l="1"/>
  <c r="BF90" i="1"/>
  <c r="BC90" i="1"/>
  <c r="BB90" i="1" s="1"/>
  <c r="BG90" i="1" l="1"/>
  <c r="BF91" i="1"/>
  <c r="BC91" i="1"/>
  <c r="BB91" i="1" s="1"/>
  <c r="BG91" i="1" l="1"/>
  <c r="BF92" i="1"/>
  <c r="BC92" i="1"/>
  <c r="BB92" i="1" s="1"/>
  <c r="BG92" i="1" l="1"/>
  <c r="BF93" i="1"/>
  <c r="BC93" i="1"/>
  <c r="BB93" i="1" s="1"/>
  <c r="BG93" i="1" l="1"/>
  <c r="BF94" i="1"/>
  <c r="BC94" i="1"/>
  <c r="BB94" i="1" s="1"/>
  <c r="BG94" i="1" l="1"/>
  <c r="BF95" i="1"/>
  <c r="BC95" i="1"/>
  <c r="BB95" i="1" s="1"/>
  <c r="BG95" i="1" l="1"/>
  <c r="BF96" i="1"/>
  <c r="BC96" i="1"/>
  <c r="BB96" i="1" s="1"/>
  <c r="BG96" i="1" l="1"/>
  <c r="BF97" i="1"/>
  <c r="BC97" i="1"/>
  <c r="BB97" i="1" s="1"/>
  <c r="BG97" i="1" l="1"/>
  <c r="BF98" i="1"/>
  <c r="BC98" i="1"/>
  <c r="BB98" i="1" s="1"/>
  <c r="BG98" i="1" l="1"/>
  <c r="BF99" i="1"/>
  <c r="BC99" i="1"/>
  <c r="BB99" i="1" s="1"/>
  <c r="BG99" i="1" l="1"/>
  <c r="BF100" i="1"/>
  <c r="BC100" i="1"/>
  <c r="BB100" i="1" s="1"/>
  <c r="BG100" i="1" l="1"/>
  <c r="BF101" i="1"/>
  <c r="BC101" i="1"/>
  <c r="BB101" i="1" s="1"/>
  <c r="BG101" i="1" l="1"/>
  <c r="BF102" i="1"/>
  <c r="BC102" i="1"/>
  <c r="BB102" i="1" s="1"/>
  <c r="BG102" i="1" l="1"/>
  <c r="BF103" i="1"/>
  <c r="BC103" i="1"/>
  <c r="BB103" i="1" s="1"/>
  <c r="BG103" i="1" l="1"/>
  <c r="BF104" i="1"/>
  <c r="BC104" i="1"/>
  <c r="BB104" i="1" s="1"/>
  <c r="BG104" i="1" l="1"/>
  <c r="BF105" i="1"/>
  <c r="BC105" i="1"/>
  <c r="BB105" i="1" s="1"/>
  <c r="BG105" i="1" l="1"/>
  <c r="BF106" i="1"/>
  <c r="BC106" i="1"/>
  <c r="BB106" i="1" s="1"/>
  <c r="BG106" i="1" l="1"/>
  <c r="BF107" i="1"/>
  <c r="BC107" i="1"/>
  <c r="BB107" i="1" s="1"/>
  <c r="BG107" i="1" l="1"/>
  <c r="BF108" i="1"/>
  <c r="BC108" i="1"/>
  <c r="BB108" i="1" s="1"/>
  <c r="BG108" i="1" l="1"/>
  <c r="BF109" i="1"/>
  <c r="BC109" i="1"/>
  <c r="BB109" i="1" s="1"/>
  <c r="BG109" i="1" l="1"/>
  <c r="BF110" i="1"/>
  <c r="BC110" i="1"/>
  <c r="BB110" i="1" s="1"/>
  <c r="BG110" i="1" l="1"/>
  <c r="BF111" i="1"/>
  <c r="BC111" i="1"/>
  <c r="BB111" i="1" s="1"/>
  <c r="BG111" i="1" l="1"/>
  <c r="BF112" i="1"/>
  <c r="BC112" i="1"/>
  <c r="BB112" i="1" s="1"/>
  <c r="BG112" i="1" l="1"/>
  <c r="BF113" i="1"/>
  <c r="BC113" i="1"/>
  <c r="BB113" i="1" s="1"/>
  <c r="BG113" i="1" l="1"/>
  <c r="BF114" i="1"/>
  <c r="BC114" i="1"/>
  <c r="BB114" i="1" s="1"/>
  <c r="BG114" i="1" l="1"/>
  <c r="BF115" i="1"/>
  <c r="BC115" i="1"/>
  <c r="BB115" i="1" s="1"/>
  <c r="BG115" i="1" l="1"/>
  <c r="BF116" i="1"/>
  <c r="BC116" i="1"/>
  <c r="BB116" i="1" s="1"/>
  <c r="BG116" i="1" l="1"/>
  <c r="BF117" i="1"/>
  <c r="BC117" i="1"/>
  <c r="BB117" i="1" s="1"/>
  <c r="BG117" i="1" l="1"/>
  <c r="BF118" i="1"/>
  <c r="BC118" i="1"/>
  <c r="BB118" i="1" s="1"/>
  <c r="BG118" i="1" l="1"/>
  <c r="BF119" i="1"/>
  <c r="BC119" i="1"/>
  <c r="BB119" i="1" s="1"/>
  <c r="BG119" i="1" l="1"/>
  <c r="BF120" i="1"/>
  <c r="BC120" i="1"/>
  <c r="BB120" i="1" s="1"/>
  <c r="BG120" i="1" l="1"/>
  <c r="BF121" i="1"/>
  <c r="BC121" i="1"/>
  <c r="BB121" i="1" s="1"/>
  <c r="BG121" i="1" l="1"/>
  <c r="BF122" i="1"/>
  <c r="BC122" i="1"/>
  <c r="BB122" i="1" s="1"/>
  <c r="BG122" i="1" l="1"/>
  <c r="BF123" i="1"/>
  <c r="BC123" i="1"/>
  <c r="BB123" i="1" s="1"/>
  <c r="BG123" i="1" l="1"/>
  <c r="BF124" i="1"/>
  <c r="BC124" i="1"/>
  <c r="BB124" i="1" s="1"/>
  <c r="BG124" i="1" l="1"/>
  <c r="BF125" i="1"/>
  <c r="BC125" i="1"/>
  <c r="BB125" i="1" s="1"/>
  <c r="BG125" i="1" l="1"/>
  <c r="BF126" i="1"/>
  <c r="BC126" i="1"/>
  <c r="BB126" i="1" s="1"/>
  <c r="BG126" i="1" l="1"/>
  <c r="BF127" i="1"/>
  <c r="BC127" i="1"/>
  <c r="BB127" i="1" s="1"/>
  <c r="BG127" i="1" l="1"/>
  <c r="BF128" i="1"/>
  <c r="BC128" i="1"/>
  <c r="BB128" i="1" s="1"/>
  <c r="BG128" i="1" l="1"/>
  <c r="BF129" i="1"/>
  <c r="BC129" i="1"/>
  <c r="BB129" i="1" s="1"/>
  <c r="BG129" i="1" l="1"/>
  <c r="BF130" i="1"/>
  <c r="BC130" i="1"/>
  <c r="BB130" i="1" s="1"/>
  <c r="BG130" i="1" l="1"/>
  <c r="BF131" i="1"/>
  <c r="BC131" i="1"/>
  <c r="BB131" i="1" s="1"/>
  <c r="BG131" i="1" l="1"/>
  <c r="BF132" i="1"/>
  <c r="BC132" i="1"/>
  <c r="BB132" i="1" s="1"/>
  <c r="BG132" i="1" l="1"/>
  <c r="BF133" i="1"/>
  <c r="BC133" i="1"/>
  <c r="BB133" i="1" s="1"/>
  <c r="BG133" i="1" l="1"/>
  <c r="BF134" i="1"/>
  <c r="BC134" i="1"/>
  <c r="BB134" i="1" s="1"/>
  <c r="BG134" i="1" l="1"/>
  <c r="BF135" i="1"/>
  <c r="BC135" i="1"/>
  <c r="BB135" i="1" s="1"/>
  <c r="BG135" i="1" l="1"/>
  <c r="BF136" i="1"/>
  <c r="BC136" i="1"/>
  <c r="BB136" i="1" s="1"/>
  <c r="BG136" i="1" l="1"/>
  <c r="BF137" i="1"/>
  <c r="BC137" i="1"/>
  <c r="BB137" i="1" s="1"/>
  <c r="BG137" i="1" l="1"/>
  <c r="BF138" i="1"/>
  <c r="BC138" i="1"/>
  <c r="BB138" i="1" s="1"/>
  <c r="BG138" i="1" l="1"/>
  <c r="BF139" i="1"/>
  <c r="BC139" i="1"/>
  <c r="BB139" i="1" s="1"/>
  <c r="BG139" i="1" l="1"/>
  <c r="BF140" i="1"/>
  <c r="BC140" i="1"/>
  <c r="BB140" i="1" s="1"/>
  <c r="BG140" i="1" l="1"/>
  <c r="BF141" i="1"/>
  <c r="BC141" i="1"/>
  <c r="BB141" i="1" s="1"/>
  <c r="BG141" i="1" l="1"/>
  <c r="BF142" i="1"/>
  <c r="BC142" i="1"/>
  <c r="BB142" i="1" s="1"/>
  <c r="BG142" i="1" l="1"/>
  <c r="BF143" i="1"/>
  <c r="BC143" i="1"/>
  <c r="BB143" i="1" s="1"/>
  <c r="BG143" i="1" l="1"/>
  <c r="BF144" i="1"/>
  <c r="BC144" i="1"/>
  <c r="BB144" i="1" s="1"/>
  <c r="BG144" i="1" l="1"/>
  <c r="BF145" i="1"/>
  <c r="BC145" i="1"/>
  <c r="BB145" i="1" s="1"/>
  <c r="BG145" i="1" l="1"/>
  <c r="BF146" i="1"/>
  <c r="BC146" i="1"/>
  <c r="BB146" i="1" s="1"/>
  <c r="BG146" i="1" l="1"/>
  <c r="BF147" i="1"/>
  <c r="BC147" i="1"/>
  <c r="BB147" i="1" s="1"/>
  <c r="BG147" i="1" l="1"/>
  <c r="BF148" i="1"/>
  <c r="BC148" i="1"/>
  <c r="BB148" i="1" s="1"/>
  <c r="BG148" i="1" l="1"/>
  <c r="BF149" i="1"/>
  <c r="BC149" i="1"/>
  <c r="BB149" i="1" s="1"/>
  <c r="BG149" i="1" l="1"/>
  <c r="BF150" i="1"/>
  <c r="BC150" i="1"/>
  <c r="BB150" i="1" s="1"/>
  <c r="BG150" i="1" l="1"/>
  <c r="BF151" i="1"/>
  <c r="BC151" i="1"/>
  <c r="BB151" i="1" s="1"/>
  <c r="BG151" i="1" l="1"/>
  <c r="BF152" i="1"/>
  <c r="BC152" i="1"/>
  <c r="BB152" i="1" s="1"/>
  <c r="BG152" i="1" l="1"/>
  <c r="BF153" i="1"/>
  <c r="BC153" i="1"/>
  <c r="BB153" i="1" s="1"/>
  <c r="BG153" i="1" l="1"/>
  <c r="BF154" i="1"/>
  <c r="BC154" i="1"/>
  <c r="BB154" i="1" s="1"/>
  <c r="BG154" i="1" l="1"/>
  <c r="BF155" i="1"/>
  <c r="BC155" i="1"/>
  <c r="BB155" i="1" s="1"/>
  <c r="BG155" i="1" l="1"/>
  <c r="BF156" i="1"/>
  <c r="BC156" i="1"/>
  <c r="BB156" i="1" s="1"/>
  <c r="BG156" i="1" l="1"/>
  <c r="BF157" i="1"/>
  <c r="BC157" i="1"/>
  <c r="BB157" i="1" s="1"/>
  <c r="BG157" i="1" l="1"/>
  <c r="BF158" i="1"/>
  <c r="BC158" i="1"/>
  <c r="BB158" i="1" s="1"/>
  <c r="BG158" i="1" l="1"/>
  <c r="BF159" i="1"/>
  <c r="BC159" i="1"/>
  <c r="BB159" i="1" s="1"/>
  <c r="BG159" i="1" l="1"/>
  <c r="BF160" i="1"/>
  <c r="BC160" i="1"/>
  <c r="BB160" i="1" s="1"/>
  <c r="BG160" i="1" l="1"/>
  <c r="BF161" i="1"/>
  <c r="BC161" i="1"/>
  <c r="BB161" i="1" s="1"/>
  <c r="BG161" i="1" l="1"/>
  <c r="BF162" i="1"/>
  <c r="BC162" i="1"/>
  <c r="BB162" i="1" s="1"/>
  <c r="BG162" i="1" l="1"/>
  <c r="BF163" i="1"/>
  <c r="BC163" i="1"/>
  <c r="BB163" i="1" s="1"/>
  <c r="BG163" i="1" l="1"/>
  <c r="BF164" i="1"/>
  <c r="BC164" i="1"/>
  <c r="BB164" i="1" s="1"/>
  <c r="BG164" i="1" l="1"/>
  <c r="BF165" i="1"/>
  <c r="BC165" i="1"/>
  <c r="BB165" i="1" s="1"/>
  <c r="BG165" i="1" l="1"/>
  <c r="BF166" i="1"/>
  <c r="BC166" i="1"/>
  <c r="BB166" i="1" s="1"/>
  <c r="BG166" i="1" l="1"/>
  <c r="BF167" i="1"/>
  <c r="BC167" i="1"/>
  <c r="BB167" i="1" s="1"/>
  <c r="BG167" i="1" l="1"/>
  <c r="BF168" i="1"/>
  <c r="BC168" i="1"/>
  <c r="BB168" i="1" s="1"/>
  <c r="BG168" i="1" l="1"/>
  <c r="BF169" i="1"/>
  <c r="BC169" i="1"/>
  <c r="BB169" i="1" s="1"/>
  <c r="BG169" i="1" l="1"/>
  <c r="BF170" i="1"/>
  <c r="BC170" i="1"/>
  <c r="BB170" i="1" s="1"/>
  <c r="BG170" i="1" l="1"/>
  <c r="BF171" i="1"/>
  <c r="BC171" i="1"/>
  <c r="BB171" i="1" s="1"/>
  <c r="BG171" i="1" l="1"/>
  <c r="BF172" i="1"/>
  <c r="BC172" i="1"/>
  <c r="BB172" i="1" s="1"/>
  <c r="BG172" i="1" l="1"/>
  <c r="BF173" i="1"/>
  <c r="BC173" i="1"/>
  <c r="BB173" i="1" s="1"/>
  <c r="BG173" i="1" l="1"/>
  <c r="BF174" i="1"/>
  <c r="BC174" i="1"/>
  <c r="BB174" i="1" s="1"/>
  <c r="BG174" i="1" l="1"/>
  <c r="BF175" i="1"/>
  <c r="BC175" i="1"/>
  <c r="BB175" i="1" s="1"/>
  <c r="BG175" i="1" l="1"/>
  <c r="BF176" i="1"/>
  <c r="BC176" i="1"/>
  <c r="BB176" i="1" s="1"/>
  <c r="BG176" i="1" l="1"/>
  <c r="BF177" i="1"/>
  <c r="BC177" i="1"/>
  <c r="BB177" i="1" s="1"/>
  <c r="BG177" i="1" l="1"/>
  <c r="BF178" i="1"/>
  <c r="BC178" i="1"/>
  <c r="BB178" i="1" s="1"/>
  <c r="BG178" i="1" l="1"/>
  <c r="BF179" i="1"/>
  <c r="BC179" i="1"/>
  <c r="BB179" i="1" s="1"/>
  <c r="BG179" i="1" l="1"/>
  <c r="BF180" i="1"/>
  <c r="BC180" i="1"/>
  <c r="BB180" i="1" s="1"/>
  <c r="BG180" i="1" l="1"/>
  <c r="BF181" i="1"/>
  <c r="BC181" i="1"/>
  <c r="BB181" i="1" s="1"/>
  <c r="BG181" i="1" l="1"/>
  <c r="BF182" i="1"/>
  <c r="BC182" i="1"/>
  <c r="BB182" i="1" s="1"/>
  <c r="BG182" i="1" l="1"/>
  <c r="BF183" i="1"/>
  <c r="BC183" i="1"/>
  <c r="BB183" i="1" s="1"/>
  <c r="BG183" i="1" l="1"/>
  <c r="BF184" i="1"/>
  <c r="BC184" i="1"/>
  <c r="BB184" i="1" s="1"/>
  <c r="BG184" i="1" l="1"/>
  <c r="BF185" i="1"/>
  <c r="BC185" i="1"/>
  <c r="BB185" i="1" s="1"/>
  <c r="BG185" i="1" l="1"/>
  <c r="BF186" i="1"/>
  <c r="BC186" i="1"/>
  <c r="BB186" i="1" s="1"/>
  <c r="BG186" i="1" l="1"/>
  <c r="BF187" i="1"/>
  <c r="BC187" i="1"/>
  <c r="BB187" i="1" s="1"/>
  <c r="BG187" i="1" l="1"/>
  <c r="BF188" i="1"/>
  <c r="BC188" i="1"/>
  <c r="BB188" i="1" s="1"/>
  <c r="BG188" i="1" l="1"/>
  <c r="BF189" i="1"/>
  <c r="BC189" i="1"/>
  <c r="BB189" i="1" s="1"/>
  <c r="BG189" i="1" l="1"/>
  <c r="BF190" i="1"/>
  <c r="BC190" i="1"/>
  <c r="BB190" i="1" s="1"/>
  <c r="BG190" i="1" l="1"/>
  <c r="BF191" i="1"/>
  <c r="BC191" i="1"/>
  <c r="BB191" i="1" s="1"/>
  <c r="BG191" i="1" l="1"/>
  <c r="BF192" i="1"/>
  <c r="BC192" i="1"/>
  <c r="BB192" i="1" s="1"/>
  <c r="BG192" i="1" l="1"/>
  <c r="BF193" i="1"/>
  <c r="BC193" i="1"/>
  <c r="BB193" i="1" s="1"/>
  <c r="BG193" i="1" l="1"/>
  <c r="BF194" i="1"/>
  <c r="BC194" i="1"/>
  <c r="BB194" i="1" s="1"/>
  <c r="BG194" i="1" l="1"/>
  <c r="BF195" i="1"/>
  <c r="BC195" i="1"/>
  <c r="BB195" i="1" s="1"/>
  <c r="BG195" i="1" l="1"/>
  <c r="BF196" i="1"/>
  <c r="BC196" i="1"/>
  <c r="BB196" i="1" s="1"/>
  <c r="BG196" i="1" l="1"/>
  <c r="BF197" i="1"/>
  <c r="BC197" i="1"/>
  <c r="BB197" i="1" s="1"/>
  <c r="BG197" i="1" l="1"/>
  <c r="BF198" i="1"/>
  <c r="BC198" i="1"/>
  <c r="BB198" i="1" s="1"/>
  <c r="BG198" i="1" l="1"/>
  <c r="BF199" i="1"/>
  <c r="BC199" i="1"/>
  <c r="BB199" i="1" s="1"/>
  <c r="BG199" i="1" l="1"/>
  <c r="BF200" i="1"/>
  <c r="BC200" i="1"/>
  <c r="BB200" i="1" s="1"/>
  <c r="BG200" i="1" l="1"/>
  <c r="BF201" i="1"/>
  <c r="BC201" i="1"/>
  <c r="BB201" i="1" s="1"/>
  <c r="BG201" i="1" l="1"/>
  <c r="BF202" i="1"/>
  <c r="BC202" i="1"/>
  <c r="BB202" i="1" s="1"/>
  <c r="BG202" i="1" l="1"/>
  <c r="BF203" i="1"/>
  <c r="BC203" i="1"/>
  <c r="BB203" i="1" s="1"/>
  <c r="BG203" i="1" l="1"/>
  <c r="BF204" i="1"/>
  <c r="BC204" i="1"/>
  <c r="BB204" i="1" s="1"/>
  <c r="BG204" i="1" l="1"/>
  <c r="BF205" i="1"/>
  <c r="BC205" i="1"/>
  <c r="BB205" i="1" s="1"/>
  <c r="BG205" i="1" l="1"/>
  <c r="BF206" i="1"/>
  <c r="BC206" i="1"/>
  <c r="BB206" i="1" s="1"/>
  <c r="BG206" i="1" l="1"/>
  <c r="BF207" i="1"/>
  <c r="BC207" i="1"/>
  <c r="BB207" i="1" s="1"/>
  <c r="BG207" i="1" l="1"/>
  <c r="BC208" i="1"/>
  <c r="BB208" i="1" s="1"/>
  <c r="BF208" i="1"/>
  <c r="BG208" i="1" l="1"/>
  <c r="BF209" i="1"/>
  <c r="BC209" i="1"/>
  <c r="BB209" i="1" s="1"/>
  <c r="BG209" i="1" l="1"/>
  <c r="BF210" i="1"/>
  <c r="BC210" i="1"/>
  <c r="BB210" i="1" s="1"/>
  <c r="BG210" i="1" l="1"/>
  <c r="BF211" i="1"/>
  <c r="BC211" i="1"/>
  <c r="BB211" i="1" s="1"/>
  <c r="BG211" i="1" l="1"/>
  <c r="BF212" i="1"/>
  <c r="BC212" i="1"/>
  <c r="BB212" i="1" s="1"/>
  <c r="BG212" i="1" l="1"/>
  <c r="BF213" i="1"/>
  <c r="BC213" i="1"/>
  <c r="BB213" i="1" s="1"/>
  <c r="BG213" i="1" l="1"/>
  <c r="BF214" i="1"/>
  <c r="BC214" i="1"/>
  <c r="BB214" i="1" s="1"/>
  <c r="BG214" i="1" l="1"/>
  <c r="BF215" i="1"/>
  <c r="BC215" i="1"/>
  <c r="BB215" i="1" s="1"/>
  <c r="BG215" i="1" l="1"/>
  <c r="BF216" i="1"/>
  <c r="BC216" i="1"/>
  <c r="BB216" i="1" s="1"/>
  <c r="BG216" i="1" l="1"/>
  <c r="BF217" i="1"/>
  <c r="BC217" i="1"/>
  <c r="BB217" i="1" s="1"/>
  <c r="BG217" i="1" l="1"/>
  <c r="BF218" i="1"/>
  <c r="BC218" i="1"/>
  <c r="BB218" i="1" s="1"/>
  <c r="BG218" i="1" l="1"/>
  <c r="BF219" i="1"/>
  <c r="BC219" i="1"/>
  <c r="BB219" i="1" s="1"/>
  <c r="BG219" i="1" l="1"/>
  <c r="BF220" i="1"/>
  <c r="BC220" i="1"/>
  <c r="BB220" i="1" s="1"/>
  <c r="BG220" i="1" l="1"/>
  <c r="BF221" i="1"/>
  <c r="BC221" i="1"/>
  <c r="BB221" i="1" s="1"/>
  <c r="BG221" i="1" l="1"/>
  <c r="BF222" i="1"/>
  <c r="BC222" i="1"/>
  <c r="BB222" i="1" s="1"/>
  <c r="BG222" i="1" l="1"/>
  <c r="BF223" i="1"/>
  <c r="BC223" i="1"/>
  <c r="BB223" i="1" s="1"/>
  <c r="BG223" i="1" l="1"/>
  <c r="BF224" i="1"/>
  <c r="BC224" i="1"/>
  <c r="BB224" i="1" s="1"/>
  <c r="BG224" i="1" l="1"/>
  <c r="BF225" i="1"/>
  <c r="BC225" i="1"/>
  <c r="BB225" i="1" s="1"/>
  <c r="BG225" i="1" l="1"/>
  <c r="BF226" i="1"/>
  <c r="BC226" i="1"/>
  <c r="BB226" i="1" s="1"/>
  <c r="BG226" i="1" l="1"/>
  <c r="BF227" i="1"/>
  <c r="BC227" i="1"/>
  <c r="BB227" i="1" s="1"/>
  <c r="BG227" i="1" l="1"/>
  <c r="BF228" i="1"/>
  <c r="BC228" i="1"/>
  <c r="BB228" i="1" s="1"/>
  <c r="BG228" i="1" l="1"/>
  <c r="BF229" i="1"/>
  <c r="BC229" i="1"/>
  <c r="BB229" i="1" s="1"/>
  <c r="BG229" i="1" l="1"/>
  <c r="BF230" i="1"/>
  <c r="BC230" i="1"/>
  <c r="BB230" i="1" s="1"/>
  <c r="BG230" i="1" l="1"/>
  <c r="BF231" i="1"/>
  <c r="BC231" i="1"/>
  <c r="BB231" i="1" s="1"/>
  <c r="BG231" i="1" l="1"/>
  <c r="BF232" i="1"/>
  <c r="BC232" i="1"/>
  <c r="BB232" i="1" s="1"/>
  <c r="BG232" i="1" l="1"/>
  <c r="BF233" i="1"/>
  <c r="BC233" i="1"/>
  <c r="BB233" i="1" s="1"/>
  <c r="BG233" i="1" l="1"/>
  <c r="BF234" i="1"/>
  <c r="BC234" i="1"/>
  <c r="BB234" i="1" s="1"/>
  <c r="BG234" i="1" l="1"/>
  <c r="BF235" i="1"/>
  <c r="BC235" i="1"/>
  <c r="BB235" i="1" s="1"/>
  <c r="BG235" i="1" l="1"/>
  <c r="BF236" i="1"/>
  <c r="BC236" i="1"/>
  <c r="BB236" i="1" s="1"/>
  <c r="BG236" i="1" l="1"/>
  <c r="BF237" i="1"/>
  <c r="BC237" i="1"/>
  <c r="BB237" i="1" s="1"/>
  <c r="BG237" i="1" l="1"/>
  <c r="BF238" i="1"/>
  <c r="BC238" i="1"/>
  <c r="BB238" i="1" s="1"/>
  <c r="BG238" i="1" l="1"/>
  <c r="BF239" i="1"/>
  <c r="BC239" i="1"/>
  <c r="BB239" i="1" s="1"/>
  <c r="BG239" i="1" l="1"/>
  <c r="BF240" i="1"/>
  <c r="BC240" i="1"/>
  <c r="BB240" i="1" s="1"/>
  <c r="BG240" i="1" l="1"/>
  <c r="BF241" i="1"/>
  <c r="BC241" i="1"/>
  <c r="BB241" i="1" s="1"/>
  <c r="BG241" i="1" l="1"/>
  <c r="BF242" i="1"/>
  <c r="BC242" i="1"/>
  <c r="BB242" i="1" s="1"/>
  <c r="BG242" i="1" l="1"/>
  <c r="BF243" i="1"/>
  <c r="BC243" i="1"/>
  <c r="BB243" i="1" s="1"/>
  <c r="BG243" i="1" l="1"/>
  <c r="BF244" i="1"/>
  <c r="BC244" i="1"/>
  <c r="BB244" i="1" s="1"/>
  <c r="BG244" i="1" l="1"/>
  <c r="BF245" i="1"/>
  <c r="BC245" i="1"/>
  <c r="BB245" i="1" s="1"/>
  <c r="BG245" i="1" l="1"/>
  <c r="BF246" i="1"/>
  <c r="BC246" i="1"/>
  <c r="BB246" i="1" s="1"/>
  <c r="BG246" i="1" l="1"/>
  <c r="BF247" i="1"/>
  <c r="BC247" i="1"/>
  <c r="BB247" i="1" s="1"/>
  <c r="BG247" i="1" l="1"/>
  <c r="BF248" i="1"/>
  <c r="BC248" i="1"/>
  <c r="BB248" i="1" s="1"/>
  <c r="BG248" i="1" l="1"/>
  <c r="BF249" i="1"/>
  <c r="BC249" i="1"/>
  <c r="BB249" i="1" s="1"/>
  <c r="BG249" i="1" l="1"/>
  <c r="BF250" i="1"/>
  <c r="BC250" i="1"/>
  <c r="BB250" i="1" s="1"/>
  <c r="BG250" i="1" l="1"/>
  <c r="BF251" i="1"/>
  <c r="BC251" i="1"/>
  <c r="BB251" i="1" s="1"/>
  <c r="BG251" i="1" l="1"/>
  <c r="BF252" i="1"/>
  <c r="BC252" i="1"/>
  <c r="BB252" i="1" s="1"/>
  <c r="BG252" i="1" l="1"/>
  <c r="BF253" i="1"/>
  <c r="BC253" i="1"/>
  <c r="BB253" i="1" s="1"/>
  <c r="BG253" i="1" l="1"/>
  <c r="BF254" i="1"/>
  <c r="BC254" i="1"/>
  <c r="BB254" i="1" s="1"/>
  <c r="BG254" i="1" l="1"/>
  <c r="BF255" i="1"/>
  <c r="BC255" i="1"/>
  <c r="BB255" i="1" s="1"/>
  <c r="BG255" i="1" l="1"/>
  <c r="BF256" i="1"/>
  <c r="BC256" i="1"/>
  <c r="BB256" i="1" s="1"/>
  <c r="BG256" i="1" l="1"/>
  <c r="BF257" i="1"/>
  <c r="BC257" i="1"/>
  <c r="BB257" i="1" s="1"/>
  <c r="BG257" i="1" l="1"/>
  <c r="BF258" i="1"/>
  <c r="BC258" i="1"/>
  <c r="BB258" i="1" s="1"/>
  <c r="BG258" i="1" l="1"/>
  <c r="BF259" i="1"/>
  <c r="BC259" i="1"/>
  <c r="BB259" i="1" s="1"/>
  <c r="BG259" i="1" l="1"/>
  <c r="BF260" i="1"/>
  <c r="BC260" i="1"/>
  <c r="BB260" i="1" s="1"/>
  <c r="BG260" i="1" l="1"/>
  <c r="BF261" i="1"/>
  <c r="BC261" i="1"/>
  <c r="BB261" i="1" s="1"/>
  <c r="BG261" i="1" l="1"/>
  <c r="BF262" i="1"/>
  <c r="BC262" i="1"/>
  <c r="BB262" i="1" s="1"/>
  <c r="BG262" i="1" l="1"/>
  <c r="BF263" i="1"/>
  <c r="BC263" i="1"/>
  <c r="BB263" i="1" s="1"/>
  <c r="BG263" i="1" l="1"/>
  <c r="BF264" i="1"/>
  <c r="BC264" i="1"/>
  <c r="BB264" i="1" s="1"/>
  <c r="BG264" i="1" l="1"/>
  <c r="BF265" i="1"/>
  <c r="BC265" i="1"/>
  <c r="BB265" i="1" s="1"/>
  <c r="BG265" i="1" l="1"/>
  <c r="BF266" i="1"/>
  <c r="BC266" i="1"/>
  <c r="BB266" i="1" s="1"/>
  <c r="BG266" i="1" l="1"/>
  <c r="BF267" i="1"/>
  <c r="BC267" i="1"/>
  <c r="BF268" i="1" l="1"/>
  <c r="BC268" i="1"/>
  <c r="BB267" i="1"/>
  <c r="BB268" i="1" l="1"/>
  <c r="BF269" i="1"/>
  <c r="BC269" i="1"/>
  <c r="BG267" i="1"/>
  <c r="BB269" i="1" l="1"/>
  <c r="BF270" i="1"/>
  <c r="BC270" i="1"/>
  <c r="BG27" i="1"/>
  <c r="E396" i="1" s="1"/>
  <c r="BB270" i="1" l="1"/>
  <c r="BF271" i="1"/>
  <c r="BC271" i="1"/>
  <c r="BB271" i="1" l="1"/>
  <c r="BF272" i="1"/>
  <c r="BC272" i="1"/>
  <c r="BB272" i="1" l="1"/>
  <c r="BF273" i="1"/>
  <c r="BC273" i="1"/>
  <c r="BB273" i="1" l="1"/>
  <c r="BF274" i="1"/>
  <c r="BC274" i="1"/>
  <c r="BB274" i="1" l="1"/>
  <c r="BF275" i="1"/>
  <c r="BC275" i="1"/>
  <c r="BB275" i="1" l="1"/>
  <c r="BF276" i="1"/>
  <c r="BC276" i="1"/>
  <c r="BB276" i="1" l="1"/>
  <c r="BF277" i="1"/>
  <c r="BC277" i="1"/>
  <c r="BB277" i="1" l="1"/>
  <c r="BF278" i="1"/>
  <c r="BC278" i="1"/>
  <c r="BB278" i="1" l="1"/>
  <c r="BF279" i="1"/>
  <c r="BC279" i="1"/>
  <c r="BB279" i="1" l="1"/>
  <c r="BF280" i="1"/>
  <c r="BC280" i="1"/>
  <c r="BB280" i="1" l="1"/>
  <c r="BF281" i="1"/>
  <c r="BC281" i="1"/>
  <c r="BB281" i="1" l="1"/>
  <c r="BF282" i="1"/>
  <c r="BC282" i="1"/>
  <c r="BB282" i="1" l="1"/>
  <c r="BF283" i="1"/>
  <c r="BC283" i="1"/>
  <c r="BB283" i="1" l="1"/>
  <c r="BF284" i="1"/>
  <c r="BC284" i="1"/>
  <c r="BB284" i="1" l="1"/>
  <c r="BF285" i="1"/>
  <c r="BC285" i="1"/>
  <c r="BB285" i="1" l="1"/>
  <c r="BF286" i="1"/>
  <c r="BC286" i="1"/>
  <c r="BB286" i="1" l="1"/>
  <c r="BF287" i="1"/>
  <c r="BC287" i="1"/>
  <c r="BB287" i="1" l="1"/>
  <c r="BF288" i="1"/>
  <c r="BC288" i="1"/>
  <c r="BB288" i="1" l="1"/>
  <c r="BF289" i="1"/>
  <c r="BC289" i="1"/>
  <c r="BB289" i="1" l="1"/>
  <c r="BF290" i="1"/>
  <c r="BC290" i="1"/>
  <c r="BB290" i="1" l="1"/>
  <c r="BF291" i="1"/>
  <c r="BC291" i="1"/>
  <c r="BB291" i="1" l="1"/>
  <c r="BF292" i="1"/>
  <c r="BC292" i="1"/>
  <c r="BB292" i="1" l="1"/>
  <c r="BF293" i="1"/>
  <c r="BC293" i="1"/>
  <c r="BB293" i="1" l="1"/>
  <c r="BF294" i="1"/>
  <c r="BC294" i="1"/>
  <c r="BB294" i="1" l="1"/>
  <c r="BF295" i="1"/>
  <c r="BC295" i="1"/>
  <c r="BB295" i="1" l="1"/>
  <c r="BF296" i="1"/>
  <c r="BC296" i="1"/>
  <c r="BB296" i="1" l="1"/>
  <c r="BF297" i="1"/>
  <c r="BC297" i="1"/>
  <c r="BB297" i="1" l="1"/>
  <c r="BF298" i="1"/>
  <c r="BC298" i="1"/>
  <c r="BB298" i="1" l="1"/>
  <c r="BF299" i="1"/>
  <c r="BC299" i="1"/>
  <c r="BB299" i="1" l="1"/>
  <c r="BF300" i="1"/>
  <c r="BC300" i="1"/>
  <c r="BB300" i="1" l="1"/>
  <c r="BF301" i="1"/>
  <c r="BC301" i="1"/>
  <c r="BB301" i="1" l="1"/>
  <c r="BF302" i="1"/>
  <c r="BC302" i="1"/>
  <c r="BB302" i="1" l="1"/>
  <c r="BF303" i="1"/>
  <c r="BC303" i="1"/>
  <c r="BB303" i="1" l="1"/>
  <c r="BF304" i="1"/>
  <c r="BC304" i="1"/>
  <c r="BB304" i="1" l="1"/>
  <c r="BF305" i="1"/>
  <c r="BC305" i="1"/>
  <c r="BB305" i="1" l="1"/>
  <c r="BF306" i="1"/>
  <c r="BC306" i="1"/>
  <c r="BB306" i="1" l="1"/>
  <c r="BF307" i="1"/>
  <c r="BC307" i="1"/>
  <c r="BB307" i="1" l="1"/>
  <c r="BF308" i="1"/>
  <c r="BC308" i="1"/>
  <c r="BB308" i="1" l="1"/>
  <c r="BF309" i="1"/>
  <c r="BC309" i="1"/>
  <c r="BB309" i="1" l="1"/>
  <c r="BF310" i="1"/>
  <c r="BC310" i="1"/>
  <c r="BB310" i="1" l="1"/>
  <c r="BF311" i="1"/>
  <c r="BC311" i="1"/>
  <c r="BB311" i="1" l="1"/>
  <c r="BF312" i="1"/>
  <c r="BC312" i="1"/>
  <c r="BB312" i="1" l="1"/>
  <c r="BF313" i="1"/>
  <c r="BC313" i="1"/>
  <c r="BB313" i="1" l="1"/>
  <c r="BF314" i="1"/>
  <c r="BC314" i="1"/>
  <c r="BB314" i="1" l="1"/>
  <c r="BF315" i="1"/>
  <c r="BC315" i="1"/>
  <c r="BB315" i="1" l="1"/>
  <c r="BF316" i="1"/>
  <c r="BC316" i="1"/>
  <c r="BB316" i="1" l="1"/>
  <c r="BF317" i="1"/>
  <c r="BC317" i="1"/>
  <c r="BB317" i="1" l="1"/>
  <c r="BF318" i="1"/>
  <c r="BC318" i="1"/>
  <c r="BB318" i="1" l="1"/>
  <c r="BF319" i="1"/>
  <c r="BC319" i="1"/>
  <c r="BB319" i="1" l="1"/>
  <c r="BF320" i="1"/>
  <c r="BC320" i="1"/>
  <c r="BB320" i="1" l="1"/>
  <c r="BF321" i="1"/>
  <c r="BC321" i="1"/>
  <c r="BB321" i="1" l="1"/>
  <c r="BF322" i="1"/>
  <c r="BC322" i="1"/>
  <c r="BB322" i="1" l="1"/>
  <c r="BF323" i="1"/>
  <c r="BC323" i="1"/>
  <c r="BB323" i="1" l="1"/>
  <c r="BF324" i="1"/>
  <c r="BC324" i="1"/>
  <c r="BB324" i="1" l="1"/>
  <c r="BF325" i="1"/>
  <c r="BC325" i="1"/>
  <c r="BB325" i="1" l="1"/>
  <c r="BF326" i="1"/>
  <c r="BC326" i="1"/>
  <c r="BB326" i="1" l="1"/>
  <c r="BF327" i="1"/>
  <c r="BF328" i="1" s="1"/>
  <c r="BF329" i="1" s="1"/>
  <c r="BF330" i="1" s="1"/>
  <c r="BF331" i="1" s="1"/>
  <c r="BF332" i="1" s="1"/>
  <c r="BF333" i="1" s="1"/>
  <c r="BF334" i="1" s="1"/>
  <c r="BF335" i="1" s="1"/>
  <c r="BF336" i="1" s="1"/>
  <c r="BF337" i="1" s="1"/>
  <c r="BF338" i="1" s="1"/>
  <c r="BF339" i="1" s="1"/>
  <c r="BF340" i="1" s="1"/>
  <c r="BF341" i="1" s="1"/>
  <c r="BF342" i="1" s="1"/>
  <c r="BF343" i="1" s="1"/>
  <c r="BF344" i="1" s="1"/>
  <c r="BF345" i="1" s="1"/>
  <c r="BF346" i="1" s="1"/>
  <c r="BF347" i="1" s="1"/>
  <c r="BF348" i="1" s="1"/>
  <c r="BF349" i="1" s="1"/>
  <c r="BF350" i="1" s="1"/>
  <c r="BF351" i="1" s="1"/>
  <c r="BF352" i="1" s="1"/>
  <c r="BF353" i="1" s="1"/>
  <c r="BF354" i="1" s="1"/>
  <c r="BF355" i="1" s="1"/>
  <c r="BF356" i="1" s="1"/>
  <c r="BF357" i="1" s="1"/>
  <c r="BF358" i="1" s="1"/>
  <c r="BF359" i="1" s="1"/>
  <c r="BF360" i="1" s="1"/>
  <c r="BF361" i="1" s="1"/>
  <c r="BF362" i="1" s="1"/>
  <c r="BF363" i="1" s="1"/>
  <c r="BF364" i="1" s="1"/>
  <c r="BF365" i="1" s="1"/>
  <c r="BF366" i="1" s="1"/>
  <c r="BF367" i="1" s="1"/>
  <c r="BF368" i="1" s="1"/>
  <c r="BF369" i="1" s="1"/>
  <c r="BF370" i="1" s="1"/>
  <c r="BF371" i="1" s="1"/>
  <c r="BF372" i="1" s="1"/>
  <c r="BF373" i="1" s="1"/>
  <c r="BF374" i="1" s="1"/>
  <c r="BF375" i="1" s="1"/>
  <c r="BF376" i="1" s="1"/>
  <c r="BF377" i="1" s="1"/>
  <c r="BF378" i="1" s="1"/>
  <c r="BF379" i="1" s="1"/>
  <c r="BF380" i="1" s="1"/>
  <c r="BF381" i="1" s="1"/>
  <c r="BF382" i="1" s="1"/>
  <c r="BF383" i="1" s="1"/>
  <c r="BF384" i="1" s="1"/>
  <c r="BF385" i="1" s="1"/>
  <c r="BF386" i="1" s="1"/>
  <c r="BF387" i="1" s="1"/>
  <c r="BC327" i="1"/>
  <c r="BB327" i="1" l="1"/>
  <c r="BC388" i="1"/>
  <c r="BB389" i="1" s="1"/>
  <c r="BB388" i="1" l="1"/>
  <c r="AJ277" i="1" l="1"/>
  <c r="AS277" i="1" l="1"/>
  <c r="AS328" i="1" l="1"/>
  <c r="BK238" i="1" l="1"/>
  <c r="BJ238" i="1" s="1"/>
  <c r="BP238" i="1" s="1"/>
  <c r="BK239" i="1" l="1"/>
  <c r="BJ239" i="1" s="1"/>
  <c r="BP239" i="1" s="1"/>
  <c r="BK240" i="1" l="1"/>
  <c r="BJ240" i="1" s="1"/>
  <c r="BP240" i="1" s="1"/>
  <c r="BK241" i="1" l="1"/>
  <c r="BJ241" i="1" s="1"/>
  <c r="BP241" i="1" s="1"/>
  <c r="BK242" i="1" l="1"/>
  <c r="BJ242" i="1" s="1"/>
  <c r="BP242" i="1" s="1"/>
  <c r="BK243" i="1" l="1"/>
  <c r="BJ243" i="1" s="1"/>
  <c r="BP243" i="1" s="1"/>
  <c r="BK244" i="1" l="1"/>
  <c r="BJ244" i="1" s="1"/>
  <c r="BP244" i="1" s="1"/>
  <c r="BK245" i="1" l="1"/>
  <c r="BJ245" i="1" s="1"/>
  <c r="BP245" i="1" s="1"/>
  <c r="BK246" i="1" l="1"/>
  <c r="BJ246" i="1" s="1"/>
  <c r="BP246" i="1" s="1"/>
  <c r="BK247" i="1" l="1"/>
  <c r="BJ247" i="1" s="1"/>
  <c r="BP247" i="1" s="1"/>
  <c r="BK248" i="1" l="1"/>
  <c r="BJ248" i="1" s="1"/>
  <c r="BP248" i="1" s="1"/>
  <c r="BK249" i="1" l="1"/>
  <c r="BJ249" i="1" s="1"/>
  <c r="BP249" i="1" s="1"/>
  <c r="BK250" i="1" l="1"/>
  <c r="BJ250" i="1" s="1"/>
  <c r="BP250" i="1" s="1"/>
  <c r="BK251" i="1" l="1"/>
  <c r="BJ251" i="1" s="1"/>
  <c r="BP251" i="1" s="1"/>
  <c r="BK252" i="1" l="1"/>
  <c r="BJ252" i="1" s="1"/>
  <c r="BP252" i="1" s="1"/>
  <c r="BK253" i="1" l="1"/>
  <c r="BJ253" i="1" s="1"/>
  <c r="BP253" i="1" s="1"/>
  <c r="BK254" i="1" l="1"/>
  <c r="BJ254" i="1" s="1"/>
  <c r="BP254" i="1" s="1"/>
  <c r="BK255" i="1" l="1"/>
  <c r="BJ255" i="1" s="1"/>
  <c r="BP255" i="1" s="1"/>
  <c r="BK256" i="1" l="1"/>
  <c r="BJ256" i="1" s="1"/>
  <c r="BP256" i="1" s="1"/>
  <c r="BK257" i="1" l="1"/>
  <c r="BJ257" i="1" s="1"/>
  <c r="BP257" i="1" s="1"/>
  <c r="BK258" i="1" l="1"/>
  <c r="BJ258" i="1" s="1"/>
  <c r="BP258" i="1" s="1"/>
  <c r="BK259" i="1" l="1"/>
  <c r="BJ259" i="1" s="1"/>
  <c r="BP259" i="1" s="1"/>
  <c r="BK260" i="1" l="1"/>
  <c r="BJ260" i="1" s="1"/>
  <c r="BP260" i="1" s="1"/>
  <c r="BK261" i="1" l="1"/>
  <c r="BJ261" i="1" s="1"/>
  <c r="BP261" i="1" s="1"/>
  <c r="BK262" i="1" l="1"/>
  <c r="BJ262" i="1" s="1"/>
  <c r="BP262" i="1" s="1"/>
  <c r="BK263" i="1" l="1"/>
  <c r="BJ263" i="1" s="1"/>
  <c r="BP263" i="1" s="1"/>
  <c r="BK264" i="1" l="1"/>
  <c r="BJ264" i="1" s="1"/>
  <c r="BP264" i="1" s="1"/>
  <c r="BK265" i="1" l="1"/>
  <c r="BJ265" i="1" s="1"/>
  <c r="BP265" i="1" s="1"/>
  <c r="BK266" i="1" l="1"/>
  <c r="BJ266" i="1" s="1"/>
  <c r="BP266" i="1" s="1"/>
  <c r="BK267" i="1" l="1"/>
  <c r="BJ267" i="1" s="1"/>
  <c r="BP267" i="1" s="1"/>
  <c r="BK268" i="1" l="1"/>
  <c r="BJ268" i="1" s="1"/>
  <c r="BP268" i="1" s="1"/>
  <c r="BK269" i="1" l="1"/>
  <c r="BJ269" i="1" s="1"/>
  <c r="BP269" i="1" s="1"/>
  <c r="BK270" i="1" l="1"/>
  <c r="BJ270" i="1" s="1"/>
  <c r="BP270" i="1" s="1"/>
  <c r="BK271" i="1" l="1"/>
  <c r="BJ271" i="1" s="1"/>
  <c r="BP271" i="1" s="1"/>
  <c r="BK272" i="1" l="1"/>
  <c r="BJ272" i="1" s="1"/>
  <c r="BP272" i="1" s="1"/>
  <c r="BK273" i="1" l="1"/>
  <c r="BJ273" i="1" s="1"/>
  <c r="BP273" i="1" s="1"/>
  <c r="BK274" i="1" l="1"/>
  <c r="BJ274" i="1" s="1"/>
  <c r="BP274" i="1" s="1"/>
  <c r="BK275" i="1" l="1"/>
  <c r="BJ275" i="1" s="1"/>
  <c r="BP275" i="1" s="1"/>
  <c r="BK276" i="1" l="1"/>
  <c r="BJ276" i="1" s="1"/>
  <c r="BP276" i="1" s="1"/>
  <c r="BK277" i="1" l="1"/>
  <c r="BJ277" i="1" s="1"/>
  <c r="BP277" i="1" s="1"/>
  <c r="CF258" i="1" l="1"/>
  <c r="CF259" i="1"/>
  <c r="CF260" i="1"/>
  <c r="CF263" i="1"/>
  <c r="CF269" i="1" l="1"/>
  <c r="CF268" i="1"/>
  <c r="CF276" i="1"/>
  <c r="CF273" i="1"/>
  <c r="CF271" i="1"/>
  <c r="CF274" i="1"/>
  <c r="CF270" i="1"/>
  <c r="CF275" i="1"/>
  <c r="CF272" i="1"/>
  <c r="CF266" i="1"/>
  <c r="CF261" i="1"/>
  <c r="CF264" i="1"/>
  <c r="CF262" i="1"/>
  <c r="CF265" i="1"/>
  <c r="CF277" i="1" l="1"/>
  <c r="AF28" i="1" l="1"/>
  <c r="AH28" i="1" l="1"/>
  <c r="AI28" i="1" s="1"/>
  <c r="AD28" i="1"/>
  <c r="AJ28" i="1" s="1"/>
  <c r="AE29" i="1"/>
  <c r="AG29" i="1"/>
  <c r="BL28" i="1" l="1"/>
  <c r="BN28" i="1" l="1"/>
  <c r="BO28" i="1" s="1"/>
  <c r="BJ28" i="1"/>
  <c r="BP28" i="1" s="1"/>
  <c r="BK29" i="1"/>
  <c r="BM29" i="1"/>
  <c r="BT28" i="1" l="1"/>
  <c r="BV28" i="1" l="1"/>
  <c r="BW28" i="1" s="1"/>
  <c r="BR28" i="1"/>
  <c r="BX28" i="1" s="1"/>
  <c r="BU29" i="1"/>
  <c r="BS29" i="1"/>
  <c r="BT29" i="1" l="1"/>
  <c r="BV29" i="1" l="1"/>
  <c r="BW29" i="1" s="1"/>
  <c r="BR29" i="1"/>
  <c r="BX29" i="1" s="1"/>
  <c r="BS30" i="1"/>
  <c r="BU30" i="1"/>
  <c r="BT30" i="1" l="1"/>
  <c r="BV30" i="1" l="1"/>
  <c r="BW30" i="1" s="1"/>
  <c r="BR30" i="1"/>
  <c r="BX30" i="1" s="1"/>
  <c r="BU31" i="1" l="1"/>
  <c r="BS31" i="1"/>
  <c r="BT31" i="1"/>
  <c r="BV31" i="1" l="1"/>
  <c r="BW31" i="1" s="1"/>
  <c r="BR31" i="1"/>
  <c r="BX31" i="1" s="1"/>
  <c r="BU32" i="1"/>
  <c r="BS32" i="1"/>
  <c r="CB28" i="1" l="1"/>
  <c r="CD28" i="1" l="1"/>
  <c r="CE28" i="1" s="1"/>
  <c r="CC29" i="1" s="1"/>
  <c r="BZ28" i="1"/>
  <c r="CF28" i="1" s="1"/>
  <c r="CA29" i="1"/>
  <c r="CB29" i="1" l="1"/>
  <c r="CD29" i="1" l="1"/>
  <c r="CE29" i="1" s="1"/>
  <c r="BZ29" i="1"/>
  <c r="CF29" i="1" s="1"/>
  <c r="CA30" i="1"/>
  <c r="CC30" i="1"/>
  <c r="CB30" i="1" l="1"/>
  <c r="CD30" i="1" l="1"/>
  <c r="CE30" i="1" s="1"/>
  <c r="BZ30" i="1"/>
  <c r="CF30" i="1" s="1"/>
  <c r="CA31" i="1"/>
  <c r="CB31" i="1" s="1"/>
  <c r="CC31" i="1"/>
  <c r="CD31" i="1" l="1"/>
  <c r="CE31" i="1" s="1"/>
  <c r="BZ31" i="1"/>
  <c r="CF31" i="1" s="1"/>
  <c r="CC32" i="1"/>
  <c r="CA32" i="1"/>
  <c r="CB32" i="1" l="1"/>
  <c r="CD32" i="1" l="1"/>
  <c r="CE32" i="1" s="1"/>
  <c r="BZ32" i="1"/>
  <c r="CF32" i="1" s="1"/>
  <c r="CA33" i="1"/>
  <c r="CC33" i="1"/>
  <c r="CB33" i="1" l="1"/>
  <c r="CD33" i="1" l="1"/>
  <c r="CE33" i="1" s="1"/>
  <c r="BZ33" i="1"/>
  <c r="CF33" i="1" s="1"/>
  <c r="CA34" i="1"/>
  <c r="CC34" i="1"/>
  <c r="CB34" i="1" l="1"/>
  <c r="CD34" i="1" l="1"/>
  <c r="CE34" i="1" s="1"/>
  <c r="BZ34" i="1"/>
  <c r="CF34" i="1" s="1"/>
  <c r="CC35" i="1"/>
  <c r="CA35" i="1"/>
  <c r="BL29" i="1" l="1"/>
  <c r="CB35" i="1"/>
  <c r="CD35" i="1" l="1"/>
  <c r="CE35" i="1" s="1"/>
  <c r="BZ35" i="1"/>
  <c r="CF35" i="1" s="1"/>
  <c r="BN29" i="1"/>
  <c r="BO29" i="1" s="1"/>
  <c r="BJ29" i="1"/>
  <c r="BP29" i="1" s="1"/>
  <c r="BM30" i="1"/>
  <c r="BK30" i="1"/>
  <c r="CC36" i="1"/>
  <c r="CA36" i="1"/>
  <c r="BL30" i="1" l="1"/>
  <c r="BL347" i="1"/>
  <c r="BN30" i="1" l="1"/>
  <c r="BO30" i="1" s="1"/>
  <c r="BJ30" i="1"/>
  <c r="BP30" i="1" s="1"/>
  <c r="BM31" i="1"/>
  <c r="BK31" i="1"/>
  <c r="BJ347" i="1"/>
  <c r="BP347" i="1" s="1"/>
  <c r="CB267" i="1" l="1"/>
  <c r="BZ267" i="1" l="1"/>
  <c r="CF267" i="1" l="1"/>
  <c r="BT267" i="1" l="1"/>
  <c r="CC258" i="1" l="1"/>
  <c r="CD258" i="1" l="1"/>
  <c r="CE258" i="1" l="1"/>
  <c r="CC259" i="1" l="1"/>
  <c r="CD259" i="1" l="1"/>
  <c r="CE259" i="1" l="1"/>
  <c r="CC260" i="1" l="1"/>
  <c r="CD260" i="1" l="1"/>
  <c r="CE260" i="1" l="1"/>
  <c r="CC261" i="1" l="1"/>
  <c r="CD261" i="1" l="1"/>
  <c r="CE261" i="1" l="1"/>
  <c r="CC262" i="1" l="1"/>
  <c r="CD262" i="1" l="1"/>
  <c r="CE262" i="1" s="1"/>
  <c r="CC263" i="1" l="1"/>
  <c r="CD263" i="1" s="1"/>
  <c r="CE263" i="1" s="1"/>
  <c r="CC264" i="1" s="1"/>
  <c r="CD264" i="1" s="1"/>
  <c r="CE264" i="1" s="1"/>
  <c r="CC265" i="1" l="1"/>
  <c r="CD265" i="1" s="1"/>
  <c r="CE265" i="1" s="1"/>
  <c r="CC266" i="1" s="1"/>
  <c r="CD266" i="1" s="1"/>
  <c r="CE266" i="1" s="1"/>
  <c r="CC267" i="1" l="1"/>
  <c r="CD267" i="1" s="1"/>
  <c r="CE267" i="1"/>
  <c r="CC268" i="1" l="1"/>
  <c r="CD268" i="1" s="1"/>
  <c r="CE268" i="1"/>
  <c r="CC269" i="1" l="1"/>
  <c r="CD269" i="1" s="1"/>
  <c r="CE269" i="1"/>
  <c r="CC270" i="1" l="1"/>
  <c r="CD270" i="1" s="1"/>
  <c r="CE270" i="1" s="1"/>
  <c r="CC271" i="1" l="1"/>
  <c r="CD271" i="1" s="1"/>
  <c r="CE271" i="1"/>
  <c r="CC272" i="1" l="1"/>
  <c r="CD272" i="1" s="1"/>
  <c r="CE272" i="1" s="1"/>
  <c r="CC273" i="1" l="1"/>
  <c r="CD273" i="1" s="1"/>
  <c r="CE273" i="1" s="1"/>
  <c r="CC274" i="1" l="1"/>
  <c r="CD274" i="1" s="1"/>
  <c r="CE274" i="1"/>
  <c r="CC275" i="1" l="1"/>
  <c r="CD275" i="1" s="1"/>
  <c r="CE275" i="1" s="1"/>
  <c r="CC276" i="1" l="1"/>
  <c r="CD276" i="1" s="1"/>
  <c r="CE276" i="1"/>
  <c r="CC277" i="1" l="1"/>
  <c r="CD277" i="1" s="1"/>
  <c r="CE277" i="1"/>
  <c r="CC278" i="1" l="1"/>
  <c r="CD278" i="1" s="1"/>
  <c r="CE278" i="1" s="1"/>
  <c r="CC279" i="1" l="1"/>
  <c r="CD279" i="1" s="1"/>
  <c r="CE279" i="1"/>
  <c r="CC280" i="1" l="1"/>
  <c r="CD280" i="1" s="1"/>
  <c r="CE280" i="1"/>
  <c r="CC281" i="1" l="1"/>
  <c r="CD281" i="1" s="1"/>
  <c r="CE281" i="1" s="1"/>
  <c r="CE282" i="1" l="1"/>
  <c r="CC282" i="1"/>
  <c r="CD282" i="1" s="1"/>
  <c r="CC283" i="1" l="1"/>
  <c r="CD283" i="1" s="1"/>
  <c r="CE283" i="1"/>
  <c r="CC284" i="1" l="1"/>
  <c r="CD284" i="1" s="1"/>
  <c r="CE284" i="1"/>
  <c r="CC285" i="1" l="1"/>
  <c r="CD285" i="1" s="1"/>
  <c r="CE285" i="1"/>
  <c r="CC286" i="1" l="1"/>
  <c r="CD286" i="1" s="1"/>
  <c r="CE286" i="1" s="1"/>
  <c r="CC287" i="1" l="1"/>
  <c r="CD287" i="1" s="1"/>
  <c r="CE287" i="1" s="1"/>
  <c r="CC288" i="1" l="1"/>
  <c r="CD288" i="1" s="1"/>
  <c r="CE288" i="1"/>
  <c r="CC289" i="1" l="1"/>
  <c r="CD289" i="1" s="1"/>
  <c r="CE289" i="1"/>
  <c r="CC290" i="1" l="1"/>
  <c r="CD290" i="1" s="1"/>
  <c r="CE290" i="1" s="1"/>
  <c r="CC291" i="1" l="1"/>
  <c r="CD291" i="1" s="1"/>
  <c r="CE291" i="1"/>
  <c r="CC292" i="1" l="1"/>
  <c r="CD292" i="1" s="1"/>
  <c r="CE292" i="1"/>
  <c r="CC293" i="1" l="1"/>
  <c r="CD293" i="1" s="1"/>
  <c r="CE293" i="1" s="1"/>
  <c r="CC294" i="1" l="1"/>
  <c r="CD294" i="1" s="1"/>
  <c r="CE294" i="1"/>
  <c r="CC295" i="1" l="1"/>
  <c r="CD295" i="1" s="1"/>
  <c r="CE295" i="1" s="1"/>
  <c r="CC296" i="1" l="1"/>
  <c r="CD296" i="1" s="1"/>
  <c r="CE296" i="1" s="1"/>
  <c r="CC297" i="1" l="1"/>
  <c r="CD297" i="1" s="1"/>
  <c r="CE297" i="1" s="1"/>
  <c r="CC298" i="1" l="1"/>
  <c r="CD298" i="1" s="1"/>
  <c r="CE298" i="1" s="1"/>
  <c r="CC299" i="1" l="1"/>
  <c r="CD299" i="1" s="1"/>
  <c r="CE299" i="1" s="1"/>
  <c r="CC300" i="1" l="1"/>
  <c r="CD300" i="1" s="1"/>
  <c r="CE300" i="1"/>
  <c r="CC301" i="1" l="1"/>
  <c r="CD301" i="1" s="1"/>
  <c r="CE301" i="1" s="1"/>
  <c r="CC302" i="1" l="1"/>
  <c r="CD302" i="1" s="1"/>
  <c r="CE302" i="1" s="1"/>
  <c r="CC303" i="1" l="1"/>
  <c r="CD303" i="1" s="1"/>
  <c r="CE303" i="1"/>
  <c r="CC304" i="1" l="1"/>
  <c r="CD304" i="1" s="1"/>
  <c r="CE304" i="1"/>
  <c r="CC305" i="1" l="1"/>
  <c r="CD305" i="1" s="1"/>
  <c r="CE305" i="1" s="1"/>
  <c r="CC306" i="1" l="1"/>
  <c r="CD306" i="1" s="1"/>
  <c r="CE306" i="1"/>
  <c r="CC307" i="1" l="1"/>
  <c r="CD307" i="1" s="1"/>
  <c r="CE307" i="1" s="1"/>
  <c r="CC308" i="1" l="1"/>
  <c r="CD308" i="1" s="1"/>
  <c r="CE308" i="1" s="1"/>
  <c r="CC309" i="1" l="1"/>
  <c r="CD309" i="1" s="1"/>
  <c r="CE309" i="1"/>
  <c r="CC310" i="1" l="1"/>
  <c r="CD310" i="1" s="1"/>
  <c r="CE310" i="1"/>
  <c r="CC311" i="1" l="1"/>
  <c r="CD311" i="1" s="1"/>
  <c r="CE311" i="1" s="1"/>
  <c r="CC312" i="1" l="1"/>
  <c r="CD312" i="1" s="1"/>
  <c r="CE312" i="1" s="1"/>
  <c r="CC313" i="1" l="1"/>
  <c r="CD313" i="1" s="1"/>
  <c r="CE313" i="1" s="1"/>
  <c r="AN29" i="1"/>
  <c r="CC314" i="1" l="1"/>
  <c r="CD314" i="1" s="1"/>
  <c r="CE314" i="1"/>
  <c r="CC315" i="1" l="1"/>
  <c r="CD315" i="1" s="1"/>
  <c r="CE315" i="1" s="1"/>
  <c r="CC316" i="1" l="1"/>
  <c r="CD316" i="1" s="1"/>
  <c r="CE316" i="1"/>
  <c r="AN30" i="1"/>
  <c r="CC317" i="1" l="1"/>
  <c r="CD317" i="1" s="1"/>
  <c r="CE317" i="1"/>
  <c r="CC318" i="1" l="1"/>
  <c r="CD318" i="1" s="1"/>
  <c r="CE318" i="1"/>
  <c r="CC319" i="1" l="1"/>
  <c r="CD319" i="1" s="1"/>
  <c r="CE319" i="1" s="1"/>
  <c r="AN31" i="1"/>
  <c r="CC320" i="1" l="1"/>
  <c r="CD320" i="1" s="1"/>
  <c r="CE320" i="1" s="1"/>
  <c r="CC321" i="1" l="1"/>
  <c r="CD321" i="1" s="1"/>
  <c r="CE321" i="1" s="1"/>
  <c r="CC322" i="1" l="1"/>
  <c r="CD322" i="1" s="1"/>
  <c r="CE322" i="1" s="1"/>
  <c r="AN32" i="1"/>
  <c r="CC323" i="1" l="1"/>
  <c r="CD323" i="1" s="1"/>
  <c r="CE323" i="1" s="1"/>
  <c r="CC324" i="1" l="1"/>
  <c r="CD324" i="1" s="1"/>
  <c r="CE324" i="1" s="1"/>
  <c r="CC325" i="1" l="1"/>
  <c r="CD325" i="1" s="1"/>
  <c r="CE325" i="1" s="1"/>
  <c r="AN33" i="1"/>
  <c r="CC326" i="1" l="1"/>
  <c r="CD326" i="1" s="1"/>
  <c r="CE326" i="1" s="1"/>
  <c r="CC327" i="1" l="1"/>
  <c r="CD327" i="1" s="1"/>
  <c r="CE327" i="1"/>
  <c r="CC328" i="1" l="1"/>
  <c r="CD328" i="1" s="1"/>
  <c r="CE328" i="1" s="1"/>
  <c r="AN34" i="1"/>
  <c r="CC329" i="1" l="1"/>
  <c r="CD329" i="1" s="1"/>
  <c r="CE329" i="1"/>
  <c r="CC330" i="1" l="1"/>
  <c r="CD330" i="1" s="1"/>
  <c r="CE330" i="1" s="1"/>
  <c r="CC331" i="1" l="1"/>
  <c r="CD331" i="1" s="1"/>
  <c r="CE331" i="1"/>
  <c r="AN35" i="1"/>
  <c r="CC332" i="1" l="1"/>
  <c r="CD332" i="1" s="1"/>
  <c r="CE332" i="1"/>
  <c r="CC333" i="1" l="1"/>
  <c r="CD333" i="1" s="1"/>
  <c r="CE333" i="1" s="1"/>
  <c r="CC334" i="1" l="1"/>
  <c r="CD334" i="1" s="1"/>
  <c r="CE334" i="1" s="1"/>
  <c r="AN36" i="1"/>
  <c r="CC335" i="1" l="1"/>
  <c r="CD335" i="1" s="1"/>
  <c r="CE335" i="1" s="1"/>
  <c r="CC336" i="1" l="1"/>
  <c r="CD336" i="1" s="1"/>
  <c r="CE336" i="1" s="1"/>
  <c r="CC337" i="1" l="1"/>
  <c r="CD337" i="1" s="1"/>
  <c r="CE337" i="1" s="1"/>
  <c r="AN37" i="1"/>
  <c r="CC338" i="1" l="1"/>
  <c r="CD338" i="1" s="1"/>
  <c r="CE338" i="1"/>
  <c r="CC339" i="1" l="1"/>
  <c r="CD339" i="1" s="1"/>
  <c r="CE339" i="1"/>
  <c r="CC340" i="1" l="1"/>
  <c r="CD340" i="1" s="1"/>
  <c r="CE340" i="1"/>
  <c r="AN38" i="1"/>
  <c r="CC341" i="1" l="1"/>
  <c r="CD341" i="1" s="1"/>
  <c r="CE341" i="1"/>
  <c r="CC342" i="1" l="1"/>
  <c r="CD342" i="1" s="1"/>
  <c r="CE342" i="1"/>
  <c r="CC343" i="1" l="1"/>
  <c r="CD343" i="1" s="1"/>
  <c r="CE343" i="1"/>
  <c r="AN39" i="1"/>
  <c r="CC344" i="1" l="1"/>
  <c r="CD344" i="1" s="1"/>
  <c r="CE344" i="1"/>
  <c r="CC345" i="1" l="1"/>
  <c r="CD345" i="1" s="1"/>
  <c r="CE345" i="1" s="1"/>
  <c r="CC346" i="1" l="1"/>
  <c r="CD346" i="1" s="1"/>
  <c r="CE346" i="1"/>
  <c r="AN40" i="1"/>
  <c r="CC347" i="1" l="1"/>
  <c r="CD347" i="1" s="1"/>
  <c r="CE347" i="1" s="1"/>
  <c r="CC348" i="1" l="1"/>
  <c r="CD348" i="1" s="1"/>
  <c r="CE348" i="1" s="1"/>
  <c r="CC349" i="1" l="1"/>
  <c r="CD349" i="1" s="1"/>
  <c r="CE349" i="1" s="1"/>
  <c r="AN41" i="1"/>
  <c r="CC350" i="1" l="1"/>
  <c r="CD350" i="1" s="1"/>
  <c r="CE350" i="1" s="1"/>
  <c r="CC351" i="1" l="1"/>
  <c r="CD351" i="1" s="1"/>
  <c r="CE351" i="1"/>
  <c r="CC352" i="1" l="1"/>
  <c r="CD352" i="1" s="1"/>
  <c r="CE352" i="1" s="1"/>
  <c r="AN42" i="1"/>
  <c r="CC353" i="1" l="1"/>
  <c r="CD353" i="1" s="1"/>
  <c r="CE353" i="1" s="1"/>
  <c r="CC354" i="1" l="1"/>
  <c r="CD354" i="1" s="1"/>
  <c r="CE354" i="1" s="1"/>
  <c r="CC355" i="1" l="1"/>
  <c r="CD355" i="1" s="1"/>
  <c r="CE355" i="1"/>
  <c r="AN43" i="1"/>
  <c r="CC356" i="1" l="1"/>
  <c r="CD356" i="1" s="1"/>
  <c r="CE356" i="1"/>
  <c r="CC357" i="1" l="1"/>
  <c r="CD357" i="1" s="1"/>
  <c r="CE357" i="1" s="1"/>
  <c r="CC358" i="1" l="1"/>
  <c r="CD358" i="1" s="1"/>
  <c r="CE358" i="1"/>
  <c r="AN44" i="1"/>
  <c r="CC359" i="1" l="1"/>
  <c r="CD359" i="1" s="1"/>
  <c r="CE359" i="1" s="1"/>
  <c r="CC360" i="1" l="1"/>
  <c r="CD360" i="1" s="1"/>
  <c r="CE360" i="1" s="1"/>
  <c r="CC361" i="1" l="1"/>
  <c r="CD361" i="1" s="1"/>
  <c r="CE361" i="1" s="1"/>
  <c r="AN45" i="1"/>
  <c r="CC362" i="1" l="1"/>
  <c r="CD362" i="1" s="1"/>
  <c r="CE362" i="1" s="1"/>
  <c r="CC363" i="1" l="1"/>
  <c r="CD363" i="1" s="1"/>
  <c r="CE363" i="1"/>
  <c r="CC364" i="1" l="1"/>
  <c r="CD364" i="1" s="1"/>
  <c r="CE364" i="1" s="1"/>
  <c r="AN46" i="1"/>
  <c r="CC365" i="1" l="1"/>
  <c r="CD365" i="1" s="1"/>
  <c r="CE365" i="1" s="1"/>
  <c r="CC366" i="1" l="1"/>
  <c r="CD366" i="1" s="1"/>
  <c r="CE366" i="1"/>
  <c r="CC367" i="1" l="1"/>
  <c r="CD367" i="1" s="1"/>
  <c r="CE367" i="1"/>
  <c r="AN47" i="1"/>
  <c r="CC368" i="1" l="1"/>
  <c r="CD368" i="1" s="1"/>
  <c r="CE368" i="1" s="1"/>
  <c r="CC369" i="1" l="1"/>
  <c r="CD369" i="1" s="1"/>
  <c r="CE369" i="1" s="1"/>
  <c r="CC370" i="1" l="1"/>
  <c r="CD370" i="1" s="1"/>
  <c r="CE370" i="1"/>
  <c r="AN48" i="1"/>
  <c r="CC371" i="1" l="1"/>
  <c r="CD371" i="1" s="1"/>
  <c r="CE371" i="1" s="1"/>
  <c r="CC372" i="1" l="1"/>
  <c r="CD372" i="1" s="1"/>
  <c r="CE372" i="1"/>
  <c r="CC373" i="1" l="1"/>
  <c r="CD373" i="1" s="1"/>
  <c r="CE373" i="1" s="1"/>
  <c r="AN49" i="1"/>
  <c r="CC374" i="1" l="1"/>
  <c r="CD374" i="1" s="1"/>
  <c r="CE374" i="1" s="1"/>
  <c r="CC375" i="1" l="1"/>
  <c r="CD375" i="1" s="1"/>
  <c r="CE375" i="1" s="1"/>
  <c r="CC376" i="1" l="1"/>
  <c r="CD376" i="1" s="1"/>
  <c r="CE376" i="1" s="1"/>
  <c r="AN50" i="1"/>
  <c r="CC377" i="1" l="1"/>
  <c r="CD377" i="1" s="1"/>
  <c r="CE377" i="1"/>
  <c r="CC378" i="1" l="1"/>
  <c r="CD378" i="1" s="1"/>
  <c r="CE378" i="1"/>
  <c r="CC379" i="1" l="1"/>
  <c r="CD379" i="1" s="1"/>
  <c r="CE379" i="1"/>
  <c r="AN51" i="1"/>
  <c r="CC380" i="1" l="1"/>
  <c r="CD380" i="1" s="1"/>
  <c r="CE380" i="1"/>
  <c r="CC381" i="1" l="1"/>
  <c r="CD381" i="1" s="1"/>
  <c r="CE381" i="1"/>
  <c r="CC382" i="1" l="1"/>
  <c r="CD382" i="1" s="1"/>
  <c r="CE382" i="1"/>
  <c r="AN52" i="1"/>
  <c r="CC383" i="1" l="1"/>
  <c r="CD383" i="1" s="1"/>
  <c r="CE383" i="1"/>
  <c r="CC384" i="1" l="1"/>
  <c r="CD384" i="1" s="1"/>
  <c r="CE384" i="1" s="1"/>
  <c r="CC385" i="1" l="1"/>
  <c r="CD385" i="1" s="1"/>
  <c r="CE385" i="1" s="1"/>
  <c r="AN53" i="1"/>
  <c r="CC386" i="1" l="1"/>
  <c r="CD386" i="1" s="1"/>
  <c r="CE386" i="1" s="1"/>
  <c r="CC387" i="1" l="1"/>
  <c r="CD387" i="1" l="1"/>
  <c r="AN54" i="1"/>
  <c r="CE387" i="1" l="1"/>
  <c r="AN55" i="1" l="1"/>
  <c r="AN56" i="1" l="1"/>
  <c r="AN57" i="1" l="1"/>
  <c r="AN58" i="1" l="1"/>
  <c r="AN59" i="1" l="1"/>
  <c r="AN60" i="1" l="1"/>
  <c r="AN61" i="1" l="1"/>
  <c r="AN62" i="1" l="1"/>
  <c r="AN63" i="1" l="1"/>
  <c r="AN64" i="1" l="1"/>
  <c r="AN65" i="1" l="1"/>
  <c r="AN66" i="1" l="1"/>
  <c r="AN67" i="1" l="1"/>
  <c r="AN68" i="1" l="1"/>
  <c r="AN69" i="1" l="1"/>
  <c r="AN70" i="1" l="1"/>
  <c r="AN71" i="1" l="1"/>
  <c r="AN72" i="1" l="1"/>
  <c r="AN73" i="1" l="1"/>
  <c r="AN74" i="1" l="1"/>
  <c r="AN75" i="1" l="1"/>
  <c r="AN76" i="1" l="1"/>
  <c r="AN77" i="1" l="1"/>
  <c r="AN78" i="1" l="1"/>
  <c r="AN79" i="1" l="1"/>
  <c r="AN80" i="1" l="1"/>
  <c r="AN81" i="1" l="1"/>
  <c r="AN82" i="1" l="1"/>
  <c r="AN83" i="1" l="1"/>
  <c r="AN84" i="1" l="1"/>
  <c r="AN85" i="1" l="1"/>
  <c r="AN86" i="1" l="1"/>
  <c r="AN87" i="1" l="1"/>
  <c r="AN88" i="1" l="1"/>
  <c r="AN89" i="1" l="1"/>
  <c r="AN90" i="1" l="1"/>
  <c r="AN91" i="1" l="1"/>
  <c r="AN92" i="1" l="1"/>
  <c r="AN93" i="1" l="1"/>
  <c r="AN94" i="1" l="1"/>
  <c r="AN95" i="1" l="1"/>
  <c r="AN96" i="1" l="1"/>
  <c r="AN97" i="1" l="1"/>
  <c r="AN98" i="1" l="1"/>
  <c r="AN99" i="1" l="1"/>
  <c r="AN100" i="1" l="1"/>
  <c r="AN101" i="1" l="1"/>
  <c r="AN102" i="1" l="1"/>
  <c r="AN103" i="1" l="1"/>
  <c r="AN104" i="1" l="1"/>
  <c r="AN105" i="1" l="1"/>
  <c r="AN106" i="1" l="1"/>
  <c r="AN107" i="1" l="1"/>
  <c r="AN108" i="1" l="1"/>
  <c r="AN109" i="1" l="1"/>
  <c r="AN110" i="1" l="1"/>
  <c r="AN111" i="1" l="1"/>
  <c r="AN112" i="1" l="1"/>
  <c r="AN113" i="1" l="1"/>
  <c r="AN114" i="1" l="1"/>
  <c r="AN115" i="1" l="1"/>
  <c r="AN116" i="1" l="1"/>
  <c r="AN117" i="1" l="1"/>
  <c r="AN118" i="1" l="1"/>
  <c r="AN119" i="1" l="1"/>
  <c r="AN120" i="1" l="1"/>
  <c r="AN121" i="1" l="1"/>
  <c r="AN122" i="1" l="1"/>
  <c r="AN123" i="1" l="1"/>
  <c r="AN124" i="1" l="1"/>
  <c r="AN125" i="1" l="1"/>
  <c r="AN126" i="1" l="1"/>
  <c r="AN127" i="1" l="1"/>
  <c r="AN128" i="1" l="1"/>
  <c r="AN129" i="1" l="1"/>
  <c r="AN130" i="1" l="1"/>
  <c r="AN131" i="1" l="1"/>
  <c r="AN132" i="1" l="1"/>
  <c r="AN133" i="1" l="1"/>
  <c r="AN134" i="1" l="1"/>
  <c r="AN135" i="1" l="1"/>
  <c r="AN136" i="1" l="1"/>
  <c r="AN137" i="1" l="1"/>
  <c r="AN138" i="1" l="1"/>
  <c r="AN139" i="1" l="1"/>
  <c r="AN140" i="1" l="1"/>
  <c r="AN141" i="1" l="1"/>
  <c r="AN142" i="1" l="1"/>
  <c r="AN143" i="1" l="1"/>
  <c r="AN144" i="1" l="1"/>
  <c r="AN145" i="1" l="1"/>
  <c r="AN146" i="1" l="1"/>
  <c r="AN147" i="1" l="1"/>
  <c r="AN148" i="1" l="1"/>
  <c r="AN149" i="1" l="1"/>
  <c r="AN150" i="1" l="1"/>
  <c r="AN151" i="1" l="1"/>
  <c r="AN152" i="1" l="1"/>
  <c r="AN153" i="1" l="1"/>
  <c r="AN154" i="1" l="1"/>
  <c r="AN155" i="1" l="1"/>
  <c r="AN156" i="1" l="1"/>
  <c r="AN157" i="1" l="1"/>
  <c r="AN158" i="1" l="1"/>
  <c r="AN159" i="1" l="1"/>
  <c r="AN160" i="1" l="1"/>
  <c r="AN161" i="1" l="1"/>
  <c r="AN162" i="1" l="1"/>
  <c r="AN163" i="1" l="1"/>
  <c r="AN164" i="1" l="1"/>
  <c r="AN165" i="1" l="1"/>
  <c r="AN166" i="1" l="1"/>
  <c r="AN167" i="1" l="1"/>
  <c r="AN168" i="1" l="1"/>
  <c r="AN169" i="1" l="1"/>
  <c r="AN170" i="1" l="1"/>
  <c r="AN171" i="1" l="1"/>
  <c r="AN172" i="1" l="1"/>
  <c r="AN173" i="1" l="1"/>
  <c r="AN174" i="1" l="1"/>
  <c r="AN175" i="1" l="1"/>
  <c r="AN176" i="1" l="1"/>
  <c r="AN177" i="1" l="1"/>
  <c r="AN178" i="1" l="1"/>
  <c r="AN179" i="1" l="1"/>
  <c r="AN180" i="1" l="1"/>
  <c r="AN181" i="1" l="1"/>
  <c r="AN182" i="1" l="1"/>
  <c r="AN183" i="1" l="1"/>
  <c r="AN184" i="1" l="1"/>
  <c r="AN185" i="1" l="1"/>
  <c r="AN186" i="1" l="1"/>
  <c r="AN187" i="1" l="1"/>
  <c r="AN188" i="1" l="1"/>
  <c r="AN189" i="1" l="1"/>
  <c r="AS189" i="1" l="1"/>
  <c r="AN190" i="1" l="1"/>
  <c r="AS190" i="1" l="1"/>
  <c r="AN191" i="1" l="1"/>
  <c r="AS191" i="1" l="1"/>
  <c r="AN192" i="1" l="1"/>
  <c r="AS192" i="1" l="1"/>
  <c r="AN193" i="1" l="1"/>
  <c r="AS193" i="1" l="1"/>
  <c r="AN194" i="1" l="1"/>
  <c r="AS194" i="1" l="1"/>
  <c r="AN195" i="1" l="1"/>
  <c r="AS195" i="1" l="1"/>
  <c r="AN196" i="1" l="1"/>
  <c r="AS196" i="1" l="1"/>
  <c r="AN197" i="1" l="1"/>
  <c r="AS197" i="1" l="1"/>
  <c r="AN198" i="1" l="1"/>
  <c r="AS198" i="1" l="1"/>
  <c r="AN199" i="1" l="1"/>
  <c r="AS199" i="1" l="1"/>
  <c r="AN200" i="1" l="1"/>
  <c r="AS200" i="1" l="1"/>
  <c r="AN201" i="1" l="1"/>
  <c r="AS201" i="1" l="1"/>
  <c r="AN202" i="1" l="1"/>
  <c r="AS202" i="1" l="1"/>
  <c r="AN203" i="1" l="1"/>
  <c r="AS203" i="1" l="1"/>
  <c r="AN204" i="1" l="1"/>
  <c r="AS204" i="1" l="1"/>
  <c r="AN205" i="1" l="1"/>
  <c r="AS205" i="1" l="1"/>
  <c r="AN206" i="1" l="1"/>
  <c r="AS206" i="1" l="1"/>
  <c r="AN207" i="1" l="1"/>
  <c r="AS207" i="1" l="1"/>
  <c r="AN208" i="1" l="1"/>
  <c r="AS208" i="1" l="1"/>
  <c r="AN209" i="1" l="1"/>
  <c r="AS209" i="1" l="1"/>
  <c r="AN210" i="1" l="1"/>
  <c r="AS210" i="1" l="1"/>
  <c r="AN211" i="1" l="1"/>
  <c r="AS211" i="1" l="1"/>
  <c r="AN212" i="1" l="1"/>
  <c r="AS212" i="1" l="1"/>
  <c r="AN213" i="1" l="1"/>
  <c r="AS213" i="1" l="1"/>
  <c r="AN214" i="1" l="1"/>
  <c r="AS214" i="1" l="1"/>
  <c r="AN215" i="1" l="1"/>
  <c r="AS215" i="1" l="1"/>
  <c r="AN216" i="1" l="1"/>
  <c r="AS216" i="1" l="1"/>
  <c r="AN217" i="1" l="1"/>
  <c r="AS217" i="1" l="1"/>
  <c r="AN218" i="1" l="1"/>
  <c r="AS218" i="1" l="1"/>
  <c r="AN219" i="1" l="1"/>
  <c r="AS219" i="1" l="1"/>
  <c r="AN220" i="1" l="1"/>
  <c r="AS220" i="1" l="1"/>
  <c r="AN221" i="1" l="1"/>
  <c r="AS221" i="1" l="1"/>
  <c r="AN222" i="1" l="1"/>
  <c r="AS222" i="1" l="1"/>
  <c r="AN223" i="1" l="1"/>
  <c r="AS223" i="1" l="1"/>
  <c r="AN224" i="1" l="1"/>
  <c r="AS224" i="1" l="1"/>
  <c r="AN225" i="1" l="1"/>
  <c r="AS225" i="1" l="1"/>
  <c r="AN226" i="1" l="1"/>
  <c r="AS226" i="1" l="1"/>
  <c r="AN227" i="1" l="1"/>
  <c r="AN388" i="1" l="1"/>
  <c r="AQ228" i="1" l="1"/>
  <c r="AQ230" i="1" l="1"/>
  <c r="AQ232" i="1" l="1"/>
  <c r="AQ234" i="1" l="1"/>
  <c r="AQ236" i="1" l="1"/>
  <c r="AQ387" i="1" l="1"/>
  <c r="X208" i="1" l="1"/>
  <c r="Y208" i="1" l="1"/>
  <c r="Z208" i="1" l="1"/>
  <c r="X209" i="1" l="1"/>
  <c r="Y209" i="1" l="1"/>
  <c r="Z209" i="1" l="1"/>
  <c r="X210" i="1" l="1"/>
  <c r="Y210" i="1" l="1"/>
  <c r="Z210" i="1" l="1"/>
  <c r="X211" i="1" l="1"/>
  <c r="Y211" i="1" l="1"/>
  <c r="Z211" i="1" l="1"/>
  <c r="X212" i="1" l="1"/>
  <c r="Y212" i="1" l="1"/>
  <c r="Z212" i="1" l="1"/>
  <c r="X213" i="1" l="1"/>
  <c r="Y213" i="1" l="1"/>
  <c r="Z213" i="1" l="1"/>
  <c r="X214" i="1" l="1"/>
  <c r="Y214" i="1" l="1"/>
  <c r="Z214" i="1" l="1"/>
  <c r="X215" i="1" l="1"/>
  <c r="Y215" i="1" l="1"/>
  <c r="Z215" i="1" l="1"/>
  <c r="X216" i="1" l="1"/>
  <c r="Y216" i="1" l="1"/>
  <c r="Z216" i="1" l="1"/>
  <c r="X217" i="1" l="1"/>
  <c r="Y217" i="1" l="1"/>
  <c r="Z217" i="1" l="1"/>
  <c r="X218" i="1" l="1"/>
  <c r="Y218" i="1" l="1"/>
  <c r="Z218" i="1" l="1"/>
  <c r="X219" i="1" l="1"/>
  <c r="Y219" i="1" l="1"/>
  <c r="Z219" i="1" l="1"/>
  <c r="X220" i="1" l="1"/>
  <c r="Y220" i="1" l="1"/>
  <c r="Z220" i="1" l="1"/>
  <c r="X221" i="1" l="1"/>
  <c r="Y221" i="1" l="1"/>
  <c r="Z221" i="1" l="1"/>
  <c r="X222" i="1" l="1"/>
  <c r="Y222" i="1" l="1"/>
  <c r="Z222" i="1" l="1"/>
  <c r="X223" i="1" l="1"/>
  <c r="Y223" i="1" l="1"/>
  <c r="Z223" i="1" l="1"/>
  <c r="X224" i="1" l="1"/>
  <c r="Y224" i="1" l="1"/>
  <c r="Z224" i="1" l="1"/>
  <c r="X225" i="1" l="1"/>
  <c r="Y225" i="1" l="1"/>
  <c r="Z225" i="1" l="1"/>
  <c r="X226" i="1" l="1"/>
  <c r="Y226" i="1" l="1"/>
  <c r="Z226" i="1" l="1"/>
  <c r="X227" i="1" l="1"/>
  <c r="Y227" i="1" l="1"/>
  <c r="Z227" i="1" l="1"/>
  <c r="X228" i="1" l="1"/>
  <c r="Y228" i="1" l="1"/>
  <c r="Z228" i="1" l="1"/>
  <c r="X229" i="1" l="1"/>
  <c r="Y229" i="1" l="1"/>
  <c r="Z229" i="1" l="1"/>
  <c r="X230" i="1" l="1"/>
  <c r="Y230" i="1" l="1"/>
  <c r="Z230" i="1" l="1"/>
  <c r="X231" i="1" l="1"/>
  <c r="Y231" i="1" l="1"/>
  <c r="Z231" i="1" l="1"/>
  <c r="X232" i="1" l="1"/>
  <c r="Y232" i="1" l="1"/>
  <c r="Z232" i="1" l="1"/>
  <c r="X233" i="1" l="1"/>
  <c r="Y233" i="1" l="1"/>
  <c r="Z233" i="1" l="1"/>
  <c r="X234" i="1" l="1"/>
  <c r="Y234" i="1" l="1"/>
  <c r="Z234" i="1" l="1"/>
  <c r="X235" i="1" l="1"/>
  <c r="Y235" i="1" l="1"/>
  <c r="Z235" i="1" l="1"/>
  <c r="X236" i="1" l="1"/>
  <c r="Y236" i="1" l="1"/>
  <c r="Z236" i="1" l="1"/>
  <c r="X237" i="1" l="1"/>
  <c r="Y237" i="1" l="1"/>
  <c r="Z237" i="1" l="1"/>
  <c r="X238" i="1" l="1"/>
  <c r="Y238" i="1" l="1"/>
  <c r="Z238" i="1" l="1"/>
  <c r="X239" i="1" l="1"/>
  <c r="Y239" i="1" l="1"/>
  <c r="Z239" i="1" l="1"/>
  <c r="X240" i="1" l="1"/>
  <c r="Y240" i="1" l="1"/>
  <c r="Z240" i="1" l="1"/>
  <c r="X241" i="1" l="1"/>
  <c r="Y241" i="1" l="1"/>
  <c r="Z241" i="1" l="1"/>
  <c r="X242" i="1" l="1"/>
  <c r="Y242" i="1" l="1"/>
  <c r="Z242" i="1" l="1"/>
  <c r="X243" i="1" l="1"/>
  <c r="Y243" i="1" l="1"/>
  <c r="Z243" i="1" l="1"/>
  <c r="X244" i="1" l="1"/>
  <c r="Y244" i="1" l="1"/>
  <c r="Z244" i="1" l="1"/>
  <c r="X245" i="1" l="1"/>
  <c r="Y245" i="1" l="1"/>
  <c r="Z245" i="1" l="1"/>
  <c r="X246" i="1" l="1"/>
  <c r="Y246" i="1" l="1"/>
  <c r="Z246" i="1" l="1"/>
  <c r="X247" i="1" l="1"/>
  <c r="Y247" i="1" l="1"/>
  <c r="Z247" i="1" l="1"/>
  <c r="X248" i="1" l="1"/>
  <c r="Y248" i="1" l="1"/>
  <c r="Z248" i="1" l="1"/>
  <c r="X249" i="1" l="1"/>
  <c r="Y249" i="1" l="1"/>
  <c r="Z249" i="1" l="1"/>
  <c r="X250" i="1" l="1"/>
  <c r="Y250" i="1" l="1"/>
  <c r="Z250" i="1" l="1"/>
  <c r="X251" i="1" l="1"/>
  <c r="Y251" i="1" l="1"/>
  <c r="Z251" i="1" l="1"/>
  <c r="X252" i="1" l="1"/>
  <c r="Y252" i="1" l="1"/>
  <c r="Z252" i="1" l="1"/>
  <c r="X253" i="1" l="1"/>
  <c r="Y253" i="1" l="1"/>
  <c r="Z253" i="1" l="1"/>
  <c r="X254" i="1" l="1"/>
  <c r="Y254" i="1" l="1"/>
  <c r="Z254" i="1" l="1"/>
  <c r="X255" i="1" l="1"/>
  <c r="Y255" i="1" l="1"/>
  <c r="Z255" i="1" l="1"/>
  <c r="X256" i="1" l="1"/>
  <c r="Y256" i="1" l="1"/>
  <c r="Z256" i="1" l="1"/>
  <c r="X257" i="1" l="1"/>
  <c r="Y257" i="1" l="1"/>
  <c r="Z257" i="1" l="1"/>
  <c r="X258" i="1" l="1"/>
  <c r="Y258" i="1" l="1"/>
  <c r="Z258" i="1" l="1"/>
  <c r="X259" i="1" l="1"/>
  <c r="Y259" i="1" l="1"/>
  <c r="Z259" i="1" l="1"/>
  <c r="X260" i="1" l="1"/>
  <c r="Y260" i="1" l="1"/>
  <c r="Z260" i="1" l="1"/>
  <c r="X261" i="1" l="1"/>
  <c r="Y261" i="1" l="1"/>
  <c r="Z261" i="1" l="1"/>
  <c r="X262" i="1" l="1"/>
  <c r="Y262" i="1" l="1"/>
  <c r="Z262" i="1" l="1"/>
  <c r="X263" i="1" l="1"/>
  <c r="Y263" i="1" l="1"/>
  <c r="Z263" i="1" l="1"/>
  <c r="X264" i="1" l="1"/>
  <c r="Y264" i="1" l="1"/>
  <c r="Z264" i="1" l="1"/>
  <c r="X265" i="1" l="1"/>
  <c r="Y265" i="1" l="1"/>
  <c r="Z265" i="1" l="1"/>
  <c r="X266" i="1" l="1"/>
  <c r="Y266" i="1" l="1"/>
  <c r="Z266" i="1" l="1"/>
  <c r="X267" i="1" l="1"/>
  <c r="Y267" i="1" l="1"/>
  <c r="Z267" i="1" l="1"/>
  <c r="X268" i="1" l="1"/>
  <c r="Y268" i="1" l="1"/>
  <c r="Z268" i="1" l="1"/>
  <c r="X269" i="1" l="1"/>
  <c r="Y269" i="1" l="1"/>
  <c r="Z269" i="1" l="1"/>
  <c r="X270" i="1" l="1"/>
  <c r="Y270" i="1" l="1"/>
  <c r="Z270" i="1" l="1"/>
  <c r="X271" i="1" l="1"/>
  <c r="Y271" i="1" l="1"/>
  <c r="Z271" i="1" l="1"/>
  <c r="X272" i="1" l="1"/>
  <c r="Y272" i="1" l="1"/>
  <c r="Z272" i="1" l="1"/>
  <c r="X273" i="1" l="1"/>
  <c r="Y273" i="1" l="1"/>
  <c r="Z273" i="1" l="1"/>
  <c r="X274" i="1" l="1"/>
  <c r="Y274" i="1" l="1"/>
  <c r="Z274" i="1" l="1"/>
  <c r="X275" i="1" l="1"/>
  <c r="Y275" i="1" l="1"/>
  <c r="Z275" i="1" l="1"/>
  <c r="X276" i="1" l="1"/>
  <c r="Y276" i="1" l="1"/>
  <c r="Z276" i="1" l="1"/>
  <c r="X277" i="1" l="1"/>
  <c r="Y277" i="1" l="1"/>
  <c r="Z277" i="1" l="1"/>
  <c r="X278" i="1" l="1"/>
  <c r="Y278" i="1" l="1"/>
  <c r="Z278" i="1" l="1"/>
  <c r="X279" i="1" l="1"/>
  <c r="Y279" i="1" l="1"/>
  <c r="Z279" i="1" l="1"/>
  <c r="X280" i="1" l="1"/>
  <c r="Y280" i="1" l="1"/>
  <c r="Z280" i="1" l="1"/>
  <c r="X281" i="1" l="1"/>
  <c r="Y281" i="1" l="1"/>
  <c r="Z281" i="1" l="1"/>
  <c r="X282" i="1" l="1"/>
  <c r="Y282" i="1" l="1"/>
  <c r="Z282" i="1" l="1"/>
  <c r="X283" i="1" l="1"/>
  <c r="Y283" i="1" l="1"/>
  <c r="Z283" i="1" l="1"/>
  <c r="X284" i="1" l="1"/>
  <c r="Y284" i="1" l="1"/>
  <c r="Z284" i="1" l="1"/>
  <c r="X285" i="1" l="1"/>
  <c r="Y285" i="1" l="1"/>
  <c r="Z285" i="1" l="1"/>
  <c r="X286" i="1" l="1"/>
  <c r="Y286" i="1" l="1"/>
  <c r="Z286" i="1" l="1"/>
  <c r="X287" i="1" l="1"/>
  <c r="Y287" i="1" l="1"/>
  <c r="Z287" i="1" l="1"/>
  <c r="X288" i="1" l="1"/>
  <c r="Y288" i="1" l="1"/>
  <c r="Z288" i="1" l="1"/>
  <c r="X289" i="1" l="1"/>
  <c r="Y289" i="1" l="1"/>
  <c r="Z289" i="1" l="1"/>
  <c r="X290" i="1" l="1"/>
  <c r="Y290" i="1" l="1"/>
  <c r="Z290" i="1" l="1"/>
  <c r="X291" i="1" l="1"/>
  <c r="Y291" i="1" l="1"/>
  <c r="Z291" i="1" l="1"/>
  <c r="X292" i="1" l="1"/>
  <c r="Y292" i="1" l="1"/>
  <c r="Z292" i="1" l="1"/>
  <c r="X293" i="1" l="1"/>
  <c r="Y293" i="1" l="1"/>
  <c r="Z293" i="1" l="1"/>
  <c r="X294" i="1" l="1"/>
  <c r="Y294" i="1" l="1"/>
  <c r="Z294" i="1" l="1"/>
  <c r="X295" i="1" l="1"/>
  <c r="Y295" i="1" l="1"/>
  <c r="Z295" i="1" l="1"/>
  <c r="X296" i="1" l="1"/>
  <c r="Y296" i="1" l="1"/>
  <c r="Z296" i="1" l="1"/>
  <c r="X297" i="1" l="1"/>
  <c r="Y297" i="1" l="1"/>
  <c r="Z297" i="1" l="1"/>
  <c r="X298" i="1" l="1"/>
  <c r="Y298" i="1" l="1"/>
  <c r="Z298" i="1" l="1"/>
  <c r="X299" i="1" l="1"/>
  <c r="Y299" i="1" l="1"/>
  <c r="Z299" i="1" l="1"/>
  <c r="X300" i="1" l="1"/>
  <c r="Y300" i="1" l="1"/>
  <c r="Z300" i="1" l="1"/>
  <c r="X301" i="1" l="1"/>
  <c r="Y301" i="1" l="1"/>
  <c r="Z301" i="1" l="1"/>
  <c r="X302" i="1" l="1"/>
  <c r="Y302" i="1" l="1"/>
  <c r="Z302" i="1" l="1"/>
  <c r="X303" i="1" l="1"/>
  <c r="Y303" i="1" l="1"/>
  <c r="Z303" i="1" l="1"/>
  <c r="X304" i="1" l="1"/>
  <c r="Y304" i="1" l="1"/>
  <c r="Z304" i="1" l="1"/>
  <c r="X305" i="1" l="1"/>
  <c r="Y305" i="1" l="1"/>
  <c r="Z305" i="1" l="1"/>
  <c r="X306" i="1" l="1"/>
  <c r="Y306" i="1" l="1"/>
  <c r="Z306" i="1" l="1"/>
  <c r="X307" i="1" l="1"/>
  <c r="Y307" i="1" l="1"/>
  <c r="Z307" i="1" l="1"/>
  <c r="X308" i="1" l="1"/>
  <c r="Y308" i="1" l="1"/>
  <c r="Z308" i="1" l="1"/>
  <c r="X309" i="1" l="1"/>
  <c r="Y309" i="1" l="1"/>
  <c r="Z309" i="1" l="1"/>
  <c r="X310" i="1" l="1"/>
  <c r="Y310" i="1" l="1"/>
  <c r="Z310" i="1" l="1"/>
  <c r="X311" i="1" l="1"/>
  <c r="Y311" i="1" l="1"/>
  <c r="Z311" i="1" l="1"/>
  <c r="X312" i="1" l="1"/>
  <c r="Y312" i="1" l="1"/>
  <c r="Z312" i="1" l="1"/>
  <c r="X313" i="1" l="1"/>
  <c r="Y313" i="1" l="1"/>
  <c r="Z313" i="1" l="1"/>
  <c r="X314" i="1" l="1"/>
  <c r="Y314" i="1" l="1"/>
  <c r="Z314" i="1" l="1"/>
  <c r="X315" i="1" l="1"/>
  <c r="Y315" i="1" l="1"/>
  <c r="Z315" i="1" l="1"/>
  <c r="X316" i="1" l="1"/>
  <c r="Y316" i="1" l="1"/>
  <c r="Z316" i="1" l="1"/>
  <c r="X317" i="1" l="1"/>
  <c r="Y317" i="1" l="1"/>
  <c r="Z317" i="1" l="1"/>
  <c r="X318" i="1" l="1"/>
  <c r="Y318" i="1" l="1"/>
  <c r="Z318" i="1" l="1"/>
  <c r="X319" i="1" l="1"/>
  <c r="Y319" i="1" l="1"/>
  <c r="Z319" i="1" l="1"/>
  <c r="X320" i="1" l="1"/>
  <c r="Y320" i="1" l="1"/>
  <c r="Z320" i="1" l="1"/>
  <c r="X321" i="1" l="1"/>
  <c r="Y321" i="1" l="1"/>
  <c r="Z321" i="1" l="1"/>
  <c r="X322" i="1" l="1"/>
  <c r="Y322" i="1" l="1"/>
  <c r="Z322" i="1" l="1"/>
  <c r="X323" i="1" l="1"/>
  <c r="Y323" i="1" l="1"/>
  <c r="Z323" i="1" l="1"/>
  <c r="X324" i="1" l="1"/>
  <c r="Y324" i="1" l="1"/>
  <c r="Z324" i="1" l="1"/>
  <c r="X325" i="1" l="1"/>
  <c r="Y325" i="1" l="1"/>
  <c r="Z325" i="1" l="1"/>
  <c r="X326" i="1" l="1"/>
  <c r="Y326" i="1" l="1"/>
  <c r="Z326" i="1" l="1"/>
  <c r="X327" i="1" l="1"/>
  <c r="Y327" i="1" l="1"/>
  <c r="Z327" i="1" l="1"/>
  <c r="X328" i="1" l="1"/>
  <c r="Y328" i="1" l="1"/>
  <c r="Z328" i="1" l="1"/>
  <c r="X329" i="1" l="1"/>
  <c r="Y329" i="1" l="1"/>
  <c r="Z329" i="1" l="1"/>
  <c r="X330" i="1" l="1"/>
  <c r="Y330" i="1" l="1"/>
  <c r="Z330" i="1" l="1"/>
  <c r="X331" i="1" l="1"/>
  <c r="Y331" i="1" l="1"/>
  <c r="Z331" i="1" l="1"/>
  <c r="X332" i="1" l="1"/>
  <c r="Y332" i="1" l="1"/>
  <c r="Z332" i="1" l="1"/>
  <c r="X333" i="1" l="1"/>
  <c r="Y333" i="1" l="1"/>
  <c r="Z333" i="1" l="1"/>
  <c r="X334" i="1" l="1"/>
  <c r="Y334" i="1" l="1"/>
  <c r="Z334" i="1" l="1"/>
  <c r="X335" i="1" l="1"/>
  <c r="Y335" i="1" l="1"/>
  <c r="Z335" i="1" l="1"/>
  <c r="X336" i="1" l="1"/>
  <c r="Y336" i="1" l="1"/>
  <c r="Z336" i="1" l="1"/>
  <c r="X337" i="1" l="1"/>
  <c r="Y337" i="1" l="1"/>
  <c r="Z337" i="1" l="1"/>
  <c r="X338" i="1" l="1"/>
  <c r="Y338" i="1" l="1"/>
  <c r="Z338" i="1" l="1"/>
  <c r="X339" i="1" l="1"/>
  <c r="Y339" i="1" l="1"/>
  <c r="Z339" i="1" l="1"/>
  <c r="X340" i="1" l="1"/>
  <c r="Y340" i="1" l="1"/>
  <c r="Z340" i="1" l="1"/>
  <c r="X341" i="1" l="1"/>
  <c r="Y341" i="1" l="1"/>
  <c r="Z341" i="1" l="1"/>
  <c r="X342" i="1" l="1"/>
  <c r="Y342" i="1" l="1"/>
  <c r="Z342" i="1" l="1"/>
  <c r="X343" i="1" l="1"/>
  <c r="Y343" i="1" l="1"/>
  <c r="Z343" i="1" l="1"/>
  <c r="X344" i="1" l="1"/>
  <c r="Y344" i="1" l="1"/>
  <c r="Z344" i="1" l="1"/>
  <c r="X345" i="1" l="1"/>
  <c r="Y345" i="1" l="1"/>
  <c r="Z345" i="1" l="1"/>
  <c r="X346" i="1" l="1"/>
  <c r="Y346" i="1" l="1"/>
  <c r="Z346" i="1" l="1"/>
  <c r="X347" i="1" l="1"/>
  <c r="Y347" i="1" l="1"/>
  <c r="Z347" i="1" l="1"/>
  <c r="X348" i="1" l="1"/>
  <c r="Y348" i="1" l="1"/>
  <c r="Z348" i="1" l="1"/>
  <c r="X349" i="1" l="1"/>
  <c r="Y349" i="1" l="1"/>
  <c r="Z349" i="1" l="1"/>
  <c r="X350" i="1" l="1"/>
  <c r="Y350" i="1" l="1"/>
  <c r="Z350" i="1" l="1"/>
  <c r="X351" i="1" l="1"/>
  <c r="Y351" i="1" l="1"/>
  <c r="Z351" i="1" l="1"/>
  <c r="X352" i="1" l="1"/>
  <c r="Y352" i="1" l="1"/>
  <c r="Z352" i="1" l="1"/>
  <c r="X353" i="1" l="1"/>
  <c r="Y353" i="1" l="1"/>
  <c r="Z353" i="1" l="1"/>
  <c r="X354" i="1" l="1"/>
  <c r="Y354" i="1" l="1"/>
  <c r="Z354" i="1" l="1"/>
  <c r="X355" i="1" l="1"/>
  <c r="Y355" i="1" l="1"/>
  <c r="Z355" i="1" l="1"/>
  <c r="X356" i="1" l="1"/>
  <c r="Y356" i="1" l="1"/>
  <c r="Z356" i="1" l="1"/>
  <c r="X357" i="1" l="1"/>
  <c r="Y357" i="1" l="1"/>
  <c r="Z357" i="1" l="1"/>
  <c r="X358" i="1" l="1"/>
  <c r="Y358" i="1" l="1"/>
  <c r="Z358" i="1" l="1"/>
  <c r="X359" i="1" l="1"/>
  <c r="Y359" i="1" l="1"/>
  <c r="Z359" i="1" l="1"/>
  <c r="X360" i="1" l="1"/>
  <c r="Y360" i="1" l="1"/>
  <c r="Z360" i="1" l="1"/>
  <c r="X361" i="1" l="1"/>
  <c r="Y361" i="1" l="1"/>
  <c r="Z361" i="1" l="1"/>
  <c r="X362" i="1" l="1"/>
  <c r="Y362" i="1" l="1"/>
  <c r="Z362" i="1" l="1"/>
  <c r="X363" i="1" l="1"/>
  <c r="Y363" i="1" l="1"/>
  <c r="Z363" i="1" l="1"/>
  <c r="X364" i="1" l="1"/>
  <c r="Y364" i="1" l="1"/>
  <c r="Z364" i="1" l="1"/>
  <c r="X365" i="1" l="1"/>
  <c r="Y365" i="1" l="1"/>
  <c r="Z365" i="1" l="1"/>
  <c r="X366" i="1" l="1"/>
  <c r="Y366" i="1" l="1"/>
  <c r="Z366" i="1" l="1"/>
  <c r="X367" i="1" l="1"/>
  <c r="Y367" i="1" l="1"/>
  <c r="Z367" i="1" l="1"/>
  <c r="X368" i="1" l="1"/>
  <c r="Y368" i="1" l="1"/>
  <c r="Z368" i="1" l="1"/>
  <c r="X369" i="1" l="1"/>
  <c r="Y369" i="1" l="1"/>
  <c r="Z369" i="1" l="1"/>
  <c r="X370" i="1" l="1"/>
  <c r="Y370" i="1" l="1"/>
  <c r="Z370" i="1" l="1"/>
  <c r="X371" i="1" l="1"/>
  <c r="Y371" i="1" l="1"/>
  <c r="Z371" i="1" l="1"/>
  <c r="X372" i="1" l="1"/>
  <c r="Y372" i="1" l="1"/>
  <c r="Z372" i="1" l="1"/>
  <c r="X373" i="1" l="1"/>
  <c r="Y373" i="1" l="1"/>
  <c r="Z373" i="1" l="1"/>
  <c r="X374" i="1" l="1"/>
  <c r="Y374" i="1" l="1"/>
  <c r="Z374" i="1" l="1"/>
  <c r="X375" i="1" l="1"/>
  <c r="Y375" i="1" l="1"/>
  <c r="Z375" i="1" l="1"/>
  <c r="X376" i="1" l="1"/>
  <c r="Y376" i="1" l="1"/>
  <c r="Z376" i="1" l="1"/>
  <c r="X377" i="1" l="1"/>
  <c r="Y377" i="1" l="1"/>
  <c r="Z377" i="1" l="1"/>
  <c r="X378" i="1" l="1"/>
  <c r="Y378" i="1" l="1"/>
  <c r="Z378" i="1" l="1"/>
  <c r="X379" i="1" l="1"/>
  <c r="Y379" i="1" l="1"/>
  <c r="Z379" i="1" l="1"/>
  <c r="X380" i="1" l="1"/>
  <c r="Y380" i="1" l="1"/>
  <c r="Z380" i="1" l="1"/>
  <c r="X381" i="1" l="1"/>
  <c r="Y381" i="1" l="1"/>
  <c r="Z381" i="1" l="1"/>
  <c r="X382" i="1" l="1"/>
  <c r="Y382" i="1" l="1"/>
  <c r="Z382" i="1" l="1"/>
  <c r="X383" i="1" l="1"/>
  <c r="Y383" i="1" l="1"/>
  <c r="Z383" i="1" l="1"/>
  <c r="X384" i="1" l="1"/>
  <c r="Y384" i="1" l="1"/>
  <c r="Z384" i="1" l="1"/>
  <c r="X385" i="1" l="1"/>
  <c r="Y385" i="1" l="1"/>
  <c r="Z385" i="1" l="1"/>
  <c r="X386" i="1" l="1"/>
  <c r="Y386" i="1" l="1"/>
  <c r="Z386" i="1" l="1"/>
  <c r="X387" i="1" l="1"/>
  <c r="Y387" i="1" l="1"/>
  <c r="Z387" i="1" l="1"/>
  <c r="AG218" i="1"/>
  <c r="AH218" i="1"/>
  <c r="AI218" i="1"/>
  <c r="AG219" i="1"/>
  <c r="AH219" i="1"/>
  <c r="AI219" i="1"/>
  <c r="AG220" i="1"/>
  <c r="AH220" i="1"/>
  <c r="AI220" i="1"/>
  <c r="AG221" i="1"/>
  <c r="AH221" i="1"/>
  <c r="AI221" i="1"/>
  <c r="AG222" i="1"/>
  <c r="AH222" i="1"/>
  <c r="AI222" i="1"/>
  <c r="AG223" i="1"/>
  <c r="AH223" i="1"/>
  <c r="AI223" i="1"/>
  <c r="AG224" i="1"/>
  <c r="AH224" i="1"/>
  <c r="AI224" i="1"/>
  <c r="AG225" i="1"/>
  <c r="AH225" i="1"/>
  <c r="AI225" i="1"/>
  <c r="AG226" i="1"/>
  <c r="AH226" i="1"/>
  <c r="AI226" i="1"/>
  <c r="AG227" i="1"/>
  <c r="AH227" i="1"/>
  <c r="AI227" i="1"/>
  <c r="AG228" i="1"/>
  <c r="AH228" i="1"/>
  <c r="AI228" i="1"/>
  <c r="AG229" i="1"/>
  <c r="AH229" i="1"/>
  <c r="AI229" i="1"/>
  <c r="AG230" i="1"/>
  <c r="AH230" i="1"/>
  <c r="AI230" i="1"/>
  <c r="AG231" i="1"/>
  <c r="AH231" i="1"/>
  <c r="AI231" i="1"/>
  <c r="AG232" i="1"/>
  <c r="AH232" i="1"/>
  <c r="AI232" i="1"/>
  <c r="AG233" i="1"/>
  <c r="AH233" i="1"/>
  <c r="AI233" i="1"/>
  <c r="AG234" i="1"/>
  <c r="AH234" i="1"/>
  <c r="AI234" i="1"/>
  <c r="AG235" i="1"/>
  <c r="AH235" i="1"/>
  <c r="AI235" i="1"/>
  <c r="AG236" i="1"/>
  <c r="AH236" i="1"/>
  <c r="AI236" i="1"/>
  <c r="AG237" i="1"/>
  <c r="AH237" i="1"/>
  <c r="AI237" i="1"/>
  <c r="AG238" i="1"/>
  <c r="AH238" i="1"/>
  <c r="AI238" i="1"/>
  <c r="AG239" i="1"/>
  <c r="AH239" i="1"/>
  <c r="AI239" i="1"/>
  <c r="AG240" i="1"/>
  <c r="AH240" i="1"/>
  <c r="AI240" i="1"/>
  <c r="AG241" i="1"/>
  <c r="AH241" i="1"/>
  <c r="AI241" i="1"/>
  <c r="AG242" i="1"/>
  <c r="AH242" i="1"/>
  <c r="AI242" i="1"/>
  <c r="AG243" i="1"/>
  <c r="AH243" i="1"/>
  <c r="AI243" i="1"/>
  <c r="AG244" i="1"/>
  <c r="AH244" i="1"/>
  <c r="AI244" i="1"/>
  <c r="AG245" i="1"/>
  <c r="AH245" i="1"/>
  <c r="AI245" i="1"/>
  <c r="AG246" i="1"/>
  <c r="AH246" i="1"/>
  <c r="AI246" i="1"/>
  <c r="AG247" i="1"/>
  <c r="AH247" i="1"/>
  <c r="AI247" i="1"/>
  <c r="AG248" i="1"/>
  <c r="AH248" i="1"/>
  <c r="AI248" i="1"/>
  <c r="AG249" i="1"/>
  <c r="AH249" i="1"/>
  <c r="AI249" i="1"/>
  <c r="AG250" i="1"/>
  <c r="AH250" i="1"/>
  <c r="AI250" i="1"/>
  <c r="AG251" i="1"/>
  <c r="AH251" i="1"/>
  <c r="AI251" i="1"/>
  <c r="AG252" i="1"/>
  <c r="AH252" i="1"/>
  <c r="AI252" i="1"/>
  <c r="AG253" i="1"/>
  <c r="AH253" i="1"/>
  <c r="AI253" i="1"/>
  <c r="AG254" i="1"/>
  <c r="AH254" i="1"/>
  <c r="AI254" i="1"/>
  <c r="AG255" i="1"/>
  <c r="AH255" i="1"/>
  <c r="AI255" i="1"/>
  <c r="AG256" i="1"/>
  <c r="AH256" i="1"/>
  <c r="AI256" i="1"/>
  <c r="AG257" i="1"/>
  <c r="AH257" i="1"/>
  <c r="AI257" i="1"/>
  <c r="AG258" i="1"/>
  <c r="AH258" i="1"/>
  <c r="AI258" i="1"/>
  <c r="AG259" i="1"/>
  <c r="AH259" i="1"/>
  <c r="AI259" i="1"/>
  <c r="AG260" i="1"/>
  <c r="AH260" i="1"/>
  <c r="AI260" i="1"/>
  <c r="AG261" i="1"/>
  <c r="AH261" i="1"/>
  <c r="AI261" i="1"/>
  <c r="AG262" i="1"/>
  <c r="AH262" i="1"/>
  <c r="AI262" i="1"/>
  <c r="AG263" i="1"/>
  <c r="AH263" i="1"/>
  <c r="AI263" i="1"/>
  <c r="AG264" i="1"/>
  <c r="AH264" i="1"/>
  <c r="AI264" i="1"/>
  <c r="AG265" i="1"/>
  <c r="AH265" i="1"/>
  <c r="AI265" i="1"/>
  <c r="AG266" i="1"/>
  <c r="AH266" i="1"/>
  <c r="AI266" i="1"/>
  <c r="AG267" i="1"/>
  <c r="AH267" i="1"/>
  <c r="AI267" i="1"/>
  <c r="AG268" i="1"/>
  <c r="AH268" i="1"/>
  <c r="AI268" i="1"/>
  <c r="AG269" i="1"/>
  <c r="AH269" i="1"/>
  <c r="AI269" i="1"/>
  <c r="AG270" i="1"/>
  <c r="AH270" i="1"/>
  <c r="AI270" i="1"/>
  <c r="AG271" i="1"/>
  <c r="AH271" i="1"/>
  <c r="AI271" i="1"/>
  <c r="AG272" i="1"/>
  <c r="AH272" i="1"/>
  <c r="AI272" i="1"/>
  <c r="AG273" i="1"/>
  <c r="AH273" i="1"/>
  <c r="AI273" i="1"/>
  <c r="AG274" i="1"/>
  <c r="AH274" i="1"/>
  <c r="AI274" i="1"/>
  <c r="AG275" i="1"/>
  <c r="AH275" i="1"/>
  <c r="AI275" i="1"/>
  <c r="AG276" i="1"/>
  <c r="AH276" i="1"/>
  <c r="AI276" i="1"/>
  <c r="AG277" i="1"/>
  <c r="AH277" i="1"/>
  <c r="AI277" i="1"/>
  <c r="AG278" i="1"/>
  <c r="AH278" i="1"/>
  <c r="AI278" i="1"/>
  <c r="AG279" i="1"/>
  <c r="AH279" i="1"/>
  <c r="AI279" i="1"/>
  <c r="AG280" i="1"/>
  <c r="AH280" i="1"/>
  <c r="AI280" i="1"/>
  <c r="AG281" i="1"/>
  <c r="AH281" i="1"/>
  <c r="AI281" i="1"/>
  <c r="AG282" i="1"/>
  <c r="AH282" i="1"/>
  <c r="AI282" i="1"/>
  <c r="AG283" i="1"/>
  <c r="AH283" i="1"/>
  <c r="AI283" i="1"/>
  <c r="AG284" i="1"/>
  <c r="AH284" i="1"/>
  <c r="AI284" i="1"/>
  <c r="AG285" i="1"/>
  <c r="AH285" i="1"/>
  <c r="AI285" i="1"/>
  <c r="AG286" i="1"/>
  <c r="AH286" i="1"/>
  <c r="AI286" i="1"/>
  <c r="AG287" i="1"/>
  <c r="AH287" i="1"/>
  <c r="AI287" i="1"/>
  <c r="AG288" i="1"/>
  <c r="AH288" i="1"/>
  <c r="AI288" i="1"/>
  <c r="AG289" i="1"/>
  <c r="AH289" i="1"/>
  <c r="AI289" i="1"/>
  <c r="AG290" i="1"/>
  <c r="AH290" i="1"/>
  <c r="AI290" i="1"/>
  <c r="AG291" i="1"/>
  <c r="AH291" i="1"/>
  <c r="AI291" i="1"/>
  <c r="AG292" i="1"/>
  <c r="AH292" i="1"/>
  <c r="AI292" i="1"/>
  <c r="AG293" i="1"/>
  <c r="AH293" i="1"/>
  <c r="AI293" i="1"/>
  <c r="AG294" i="1"/>
  <c r="AH294" i="1"/>
  <c r="AI294" i="1"/>
  <c r="AG295" i="1"/>
  <c r="AH295" i="1"/>
  <c r="AI295" i="1"/>
  <c r="AG296" i="1"/>
  <c r="AH296" i="1"/>
  <c r="AI296" i="1"/>
  <c r="AG297" i="1"/>
  <c r="AH297" i="1"/>
  <c r="AI297" i="1"/>
  <c r="AG298" i="1"/>
  <c r="AH298" i="1"/>
  <c r="AI298" i="1"/>
  <c r="AG299" i="1"/>
  <c r="AH299" i="1"/>
  <c r="AI299" i="1"/>
  <c r="AG300" i="1"/>
  <c r="AH300" i="1"/>
  <c r="AI300" i="1"/>
  <c r="AG301" i="1"/>
  <c r="AH301" i="1"/>
  <c r="AI301" i="1"/>
  <c r="AG302" i="1"/>
  <c r="AH302" i="1"/>
  <c r="AI302" i="1"/>
  <c r="AG303" i="1"/>
  <c r="AH303" i="1"/>
  <c r="AI303" i="1"/>
  <c r="AG304" i="1"/>
  <c r="AH304" i="1"/>
  <c r="AI304" i="1"/>
  <c r="AG305" i="1"/>
  <c r="AH305" i="1"/>
  <c r="AI305" i="1"/>
  <c r="AG306" i="1"/>
  <c r="AH306" i="1"/>
  <c r="AI306" i="1"/>
  <c r="AG307" i="1"/>
  <c r="AH307" i="1"/>
  <c r="AI307" i="1"/>
  <c r="AG308" i="1"/>
  <c r="AH308" i="1"/>
  <c r="AI308" i="1"/>
  <c r="AG309" i="1"/>
  <c r="AH309" i="1"/>
  <c r="AI309" i="1"/>
  <c r="AG310" i="1"/>
  <c r="AH310" i="1"/>
  <c r="AI310" i="1"/>
  <c r="AG311" i="1"/>
  <c r="AH311" i="1"/>
  <c r="AI311" i="1"/>
  <c r="AG312" i="1"/>
  <c r="AH312" i="1"/>
  <c r="AI312" i="1"/>
  <c r="AG313" i="1"/>
  <c r="AH313" i="1"/>
  <c r="AI313" i="1"/>
  <c r="AG314" i="1"/>
  <c r="AH314" i="1"/>
  <c r="AI314" i="1"/>
  <c r="AG315" i="1"/>
  <c r="AH315" i="1"/>
  <c r="AI315" i="1"/>
  <c r="AG316" i="1"/>
  <c r="AH316" i="1"/>
  <c r="AI316" i="1"/>
  <c r="AG317" i="1"/>
  <c r="AH317" i="1"/>
  <c r="AI317" i="1"/>
  <c r="AG318" i="1"/>
  <c r="AH318" i="1"/>
  <c r="AI318" i="1"/>
  <c r="AG319" i="1"/>
  <c r="AH319" i="1"/>
  <c r="AI319" i="1"/>
  <c r="AG320" i="1"/>
  <c r="AH320" i="1"/>
  <c r="AI320" i="1"/>
  <c r="AG321" i="1"/>
  <c r="AH321" i="1"/>
  <c r="AI321" i="1"/>
  <c r="AG322" i="1"/>
  <c r="AH322" i="1"/>
  <c r="AI322" i="1"/>
  <c r="AG323" i="1"/>
  <c r="AH323" i="1"/>
  <c r="AI323" i="1"/>
  <c r="AG324" i="1"/>
  <c r="AH324" i="1"/>
  <c r="AI324" i="1"/>
  <c r="AG325" i="1"/>
  <c r="AH325" i="1"/>
  <c r="AI325" i="1"/>
  <c r="AG326" i="1"/>
  <c r="AH326" i="1"/>
  <c r="AI326" i="1"/>
  <c r="AG327" i="1"/>
  <c r="AH327" i="1"/>
  <c r="AI327" i="1"/>
  <c r="AG328" i="1"/>
  <c r="AH328" i="1"/>
  <c r="AI328" i="1"/>
  <c r="AG329" i="1"/>
  <c r="AH329" i="1"/>
  <c r="AI329" i="1"/>
  <c r="AG330" i="1"/>
  <c r="AH330" i="1"/>
  <c r="AI330" i="1"/>
  <c r="AG331" i="1"/>
  <c r="AH331" i="1"/>
  <c r="AI331" i="1"/>
  <c r="AG332" i="1"/>
  <c r="AH332" i="1"/>
  <c r="AI332" i="1"/>
  <c r="AG333" i="1"/>
  <c r="AH333" i="1"/>
  <c r="AI333" i="1"/>
  <c r="AG334" i="1"/>
  <c r="AH334" i="1"/>
  <c r="AI334" i="1"/>
  <c r="AG335" i="1"/>
  <c r="AH335" i="1"/>
  <c r="AI335" i="1"/>
  <c r="AG336" i="1"/>
  <c r="AH336" i="1"/>
  <c r="AI336" i="1"/>
  <c r="AG337" i="1"/>
  <c r="AH337" i="1"/>
  <c r="AI337" i="1"/>
  <c r="AG338" i="1"/>
  <c r="AH338" i="1"/>
  <c r="AI338" i="1"/>
  <c r="AG339" i="1"/>
  <c r="AH339" i="1"/>
  <c r="AI339" i="1"/>
  <c r="AG340" i="1"/>
  <c r="AH340" i="1"/>
  <c r="AI340" i="1"/>
  <c r="AG341" i="1"/>
  <c r="AH341" i="1"/>
  <c r="AI341" i="1"/>
  <c r="AG342" i="1"/>
  <c r="AH342" i="1"/>
  <c r="AI342" i="1"/>
  <c r="AG343" i="1"/>
  <c r="AH343" i="1"/>
  <c r="AI343" i="1"/>
  <c r="AG344" i="1"/>
  <c r="AH344" i="1"/>
  <c r="AI344" i="1"/>
  <c r="AG345" i="1"/>
  <c r="AH345" i="1"/>
  <c r="AI345" i="1"/>
  <c r="AG346" i="1"/>
  <c r="AH346" i="1"/>
  <c r="AI346" i="1"/>
  <c r="AG347" i="1"/>
  <c r="AH347" i="1"/>
  <c r="AI347" i="1"/>
  <c r="AG348" i="1"/>
  <c r="AH348" i="1"/>
  <c r="AI348" i="1"/>
  <c r="AG349" i="1"/>
  <c r="AH349" i="1"/>
  <c r="AI349" i="1"/>
  <c r="AG350" i="1"/>
  <c r="AH350" i="1"/>
  <c r="AI350" i="1"/>
  <c r="AG351" i="1"/>
  <c r="AH351" i="1"/>
  <c r="AI351" i="1"/>
  <c r="AG352" i="1"/>
  <c r="AH352" i="1"/>
  <c r="AI352" i="1"/>
  <c r="AG353" i="1"/>
  <c r="AH353" i="1"/>
  <c r="AI353" i="1"/>
  <c r="AG354" i="1"/>
  <c r="AH354" i="1"/>
  <c r="AI354" i="1"/>
  <c r="AG355" i="1"/>
  <c r="AH355" i="1"/>
  <c r="AI355" i="1"/>
  <c r="AG356" i="1"/>
  <c r="AH356" i="1"/>
  <c r="AI356" i="1"/>
  <c r="AG357" i="1"/>
  <c r="AH357" i="1"/>
  <c r="AI357" i="1"/>
  <c r="AG358" i="1"/>
  <c r="AH358" i="1"/>
  <c r="AI358" i="1"/>
  <c r="AG359" i="1"/>
  <c r="AH359" i="1"/>
  <c r="AI359" i="1"/>
  <c r="AG360" i="1"/>
  <c r="AH360" i="1"/>
  <c r="AI360" i="1"/>
  <c r="AG361" i="1"/>
  <c r="AH361" i="1"/>
  <c r="AI361" i="1"/>
  <c r="AG362" i="1"/>
  <c r="AH362" i="1"/>
  <c r="AI362" i="1"/>
  <c r="AG363" i="1"/>
  <c r="AH363" i="1"/>
  <c r="AI363" i="1"/>
  <c r="AG364" i="1"/>
  <c r="AH364" i="1"/>
  <c r="AI364" i="1"/>
  <c r="AG365" i="1"/>
  <c r="AH365" i="1"/>
  <c r="AI365" i="1"/>
  <c r="AG366" i="1"/>
  <c r="AH366" i="1"/>
  <c r="AI366" i="1"/>
  <c r="AG367" i="1"/>
  <c r="AH367" i="1"/>
  <c r="AI367" i="1"/>
  <c r="AG368" i="1"/>
  <c r="AH368" i="1"/>
  <c r="AI368" i="1"/>
  <c r="AG369" i="1"/>
  <c r="AH369" i="1"/>
  <c r="AI369" i="1"/>
  <c r="AG370" i="1"/>
  <c r="AH370" i="1"/>
  <c r="AI370" i="1"/>
  <c r="AG371" i="1"/>
  <c r="AH371" i="1"/>
  <c r="AI371" i="1"/>
  <c r="AG372" i="1"/>
  <c r="AH372" i="1"/>
  <c r="AI372" i="1"/>
  <c r="AG373" i="1"/>
  <c r="AH373" i="1"/>
  <c r="AI373" i="1"/>
  <c r="AG374" i="1"/>
  <c r="AH374" i="1"/>
  <c r="AI374" i="1"/>
  <c r="AG375" i="1"/>
  <c r="AH375" i="1"/>
  <c r="AI375" i="1"/>
  <c r="AG376" i="1"/>
  <c r="AH376" i="1"/>
  <c r="AI376" i="1"/>
  <c r="AG377" i="1"/>
  <c r="AH377" i="1"/>
  <c r="AI377" i="1"/>
  <c r="AG378" i="1"/>
  <c r="AH378" i="1"/>
  <c r="AI378" i="1"/>
  <c r="AG379" i="1"/>
  <c r="AH379" i="1"/>
  <c r="AI379" i="1"/>
  <c r="AG380" i="1"/>
  <c r="AH380" i="1"/>
  <c r="AI380" i="1"/>
  <c r="AG381" i="1"/>
  <c r="AH381" i="1"/>
  <c r="AI381" i="1"/>
  <c r="AG382" i="1"/>
  <c r="AH382" i="1"/>
  <c r="AI382" i="1"/>
  <c r="AG383" i="1"/>
  <c r="AH383" i="1"/>
  <c r="AI383" i="1"/>
  <c r="AG384" i="1"/>
  <c r="AH384" i="1"/>
  <c r="AI384" i="1"/>
  <c r="AG385" i="1"/>
  <c r="AH385" i="1"/>
  <c r="AI385" i="1"/>
  <c r="AG386" i="1"/>
  <c r="AH386" i="1"/>
  <c r="AI386" i="1"/>
  <c r="AG387" i="1"/>
  <c r="AH387" i="1"/>
  <c r="AI387" i="1"/>
  <c r="AA207" i="1" l="1"/>
  <c r="AQ229" i="1" l="1"/>
  <c r="AQ231" i="1"/>
  <c r="AQ233" i="1"/>
  <c r="AQ235"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1"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6" i="1"/>
  <c r="AQ327" i="1"/>
  <c r="AQ328" i="1"/>
  <c r="AQ329" i="1"/>
  <c r="AQ330" i="1"/>
  <c r="AQ331" i="1"/>
  <c r="AQ332" i="1"/>
  <c r="AQ333" i="1"/>
  <c r="AQ334" i="1"/>
  <c r="AQ335" i="1"/>
  <c r="AQ336" i="1"/>
  <c r="AQ337" i="1"/>
  <c r="AQ338" i="1"/>
  <c r="AQ339" i="1"/>
  <c r="AQ340" i="1"/>
  <c r="AQ341" i="1"/>
  <c r="AQ342" i="1"/>
  <c r="AQ343" i="1"/>
  <c r="AQ344" i="1"/>
  <c r="AQ345" i="1"/>
  <c r="AQ346" i="1"/>
  <c r="AQ347" i="1"/>
  <c r="AQ348" i="1"/>
  <c r="AQ349" i="1"/>
  <c r="AQ350" i="1"/>
  <c r="AQ351" i="1"/>
  <c r="AQ352" i="1"/>
  <c r="AQ353" i="1"/>
  <c r="AQ354" i="1"/>
  <c r="AQ355" i="1"/>
  <c r="AQ356" i="1"/>
  <c r="AQ357" i="1"/>
  <c r="AQ358" i="1"/>
  <c r="AQ359" i="1"/>
  <c r="AQ360" i="1"/>
  <c r="AQ361" i="1"/>
  <c r="AQ362" i="1"/>
  <c r="AQ363" i="1"/>
  <c r="AQ364" i="1"/>
  <c r="AQ365" i="1"/>
  <c r="AQ366" i="1"/>
  <c r="AQ367" i="1"/>
  <c r="AQ368" i="1"/>
  <c r="AQ369" i="1"/>
  <c r="AQ370" i="1"/>
  <c r="AQ371" i="1"/>
  <c r="AQ372" i="1"/>
  <c r="AQ373" i="1"/>
  <c r="AQ374" i="1"/>
  <c r="AQ375" i="1"/>
  <c r="AQ376" i="1"/>
  <c r="AQ377" i="1"/>
  <c r="AQ378" i="1"/>
  <c r="AQ379" i="1"/>
  <c r="AQ380" i="1"/>
  <c r="AQ381" i="1"/>
  <c r="AQ382" i="1"/>
  <c r="AQ383" i="1"/>
  <c r="AQ384" i="1"/>
  <c r="AQ385" i="1"/>
  <c r="AQ386"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BM238" i="1"/>
  <c r="BN238" i="1"/>
  <c r="BO238" i="1"/>
  <c r="BM239" i="1"/>
  <c r="BN239" i="1"/>
  <c r="BO239" i="1"/>
  <c r="BM240" i="1"/>
  <c r="BN240" i="1"/>
  <c r="BO240" i="1"/>
  <c r="BM241" i="1"/>
  <c r="BN241" i="1"/>
  <c r="BO241" i="1"/>
  <c r="BM242" i="1"/>
  <c r="BN242" i="1"/>
  <c r="BO242" i="1"/>
  <c r="BM243" i="1"/>
  <c r="BN243" i="1"/>
  <c r="BO243" i="1"/>
  <c r="BM244" i="1"/>
  <c r="BN244" i="1"/>
  <c r="BO244" i="1"/>
  <c r="BM245" i="1"/>
  <c r="BN245" i="1"/>
  <c r="BO245" i="1"/>
  <c r="BM246" i="1"/>
  <c r="BN246" i="1"/>
  <c r="BO246" i="1"/>
  <c r="BM247" i="1"/>
  <c r="BN247" i="1"/>
  <c r="BO247" i="1"/>
  <c r="BM248" i="1"/>
  <c r="BN248" i="1"/>
  <c r="BO248" i="1"/>
  <c r="BM249" i="1"/>
  <c r="BN249" i="1"/>
  <c r="BO249" i="1"/>
  <c r="BM250" i="1"/>
  <c r="BN250" i="1"/>
  <c r="BO250" i="1"/>
  <c r="BM251" i="1"/>
  <c r="BN251" i="1"/>
  <c r="BO251" i="1"/>
  <c r="BM252" i="1"/>
  <c r="BN252" i="1"/>
  <c r="BO252" i="1"/>
  <c r="BM253" i="1"/>
  <c r="BN253" i="1"/>
  <c r="BO253" i="1"/>
  <c r="BM254" i="1"/>
  <c r="BN254" i="1"/>
  <c r="BO254" i="1"/>
  <c r="BM255" i="1"/>
  <c r="BN255" i="1"/>
  <c r="BO255" i="1"/>
  <c r="BM256" i="1"/>
  <c r="BN256" i="1"/>
  <c r="BO256" i="1"/>
  <c r="BM257" i="1"/>
  <c r="BN257" i="1"/>
  <c r="BO257" i="1"/>
  <c r="BM258" i="1"/>
  <c r="BN258" i="1"/>
  <c r="BO258" i="1"/>
  <c r="BM259" i="1"/>
  <c r="BN259" i="1"/>
  <c r="BO259" i="1"/>
  <c r="BM260" i="1"/>
  <c r="BN260" i="1"/>
  <c r="BO260" i="1"/>
  <c r="BM261" i="1"/>
  <c r="BN261" i="1"/>
  <c r="BO261" i="1"/>
  <c r="BM262" i="1"/>
  <c r="BN262" i="1"/>
  <c r="BO262" i="1"/>
  <c r="BM263" i="1"/>
  <c r="BN263" i="1"/>
  <c r="BO263" i="1"/>
  <c r="BM264" i="1"/>
  <c r="BN264" i="1"/>
  <c r="BO264" i="1"/>
  <c r="BM265" i="1"/>
  <c r="BN265" i="1"/>
  <c r="BO265" i="1"/>
  <c r="BM266" i="1"/>
  <c r="BN266" i="1"/>
  <c r="BO266" i="1"/>
  <c r="BM267" i="1"/>
  <c r="BN267" i="1"/>
  <c r="BO267" i="1"/>
  <c r="BM268" i="1"/>
  <c r="BN268" i="1"/>
  <c r="BO268" i="1"/>
  <c r="BM269" i="1"/>
  <c r="BN269" i="1"/>
  <c r="BO269" i="1"/>
  <c r="BM270" i="1"/>
  <c r="BN270" i="1"/>
  <c r="BO270" i="1"/>
  <c r="BM271" i="1"/>
  <c r="BN271" i="1"/>
  <c r="BO271" i="1"/>
  <c r="BM272" i="1"/>
  <c r="BN272" i="1"/>
  <c r="BO272" i="1"/>
  <c r="BM273" i="1"/>
  <c r="BN273" i="1"/>
  <c r="BO273" i="1"/>
  <c r="BM274" i="1"/>
  <c r="BN274" i="1"/>
  <c r="BO274" i="1"/>
  <c r="BM275" i="1"/>
  <c r="BN275" i="1"/>
  <c r="BO275" i="1"/>
  <c r="BM276" i="1"/>
  <c r="BN276" i="1"/>
  <c r="BO276" i="1"/>
  <c r="BM277" i="1"/>
  <c r="BN277" i="1"/>
  <c r="BO277" i="1"/>
  <c r="BM278" i="1"/>
  <c r="BN278" i="1"/>
  <c r="BO278" i="1"/>
  <c r="BM279" i="1"/>
  <c r="BN279" i="1"/>
  <c r="BO279" i="1"/>
  <c r="BM280" i="1"/>
  <c r="BN280" i="1"/>
  <c r="BO280" i="1"/>
  <c r="BM281" i="1"/>
  <c r="BN281" i="1"/>
  <c r="BO281" i="1"/>
  <c r="BM282" i="1"/>
  <c r="BN282" i="1"/>
  <c r="BO282" i="1"/>
  <c r="BM283" i="1"/>
  <c r="BN283" i="1"/>
  <c r="BO283" i="1"/>
  <c r="BM284" i="1"/>
  <c r="BN284" i="1"/>
  <c r="BO284" i="1"/>
  <c r="BM285" i="1"/>
  <c r="BN285" i="1"/>
  <c r="BO285" i="1"/>
  <c r="BM286" i="1"/>
  <c r="BN286" i="1"/>
  <c r="BO286" i="1"/>
  <c r="BM287" i="1"/>
  <c r="BN287" i="1"/>
  <c r="BO287" i="1"/>
  <c r="BM288" i="1"/>
  <c r="BN288" i="1"/>
  <c r="BO288" i="1"/>
  <c r="BM289" i="1"/>
  <c r="BN289" i="1"/>
  <c r="BO289" i="1"/>
  <c r="BM290" i="1"/>
  <c r="BN290" i="1"/>
  <c r="BO290" i="1"/>
  <c r="BM291" i="1"/>
  <c r="BN291" i="1"/>
  <c r="BO291" i="1"/>
  <c r="BM292" i="1"/>
  <c r="BN292" i="1"/>
  <c r="BO292" i="1"/>
  <c r="BM293" i="1"/>
  <c r="BN293" i="1"/>
  <c r="BO293" i="1"/>
  <c r="BM294" i="1"/>
  <c r="BN294" i="1"/>
  <c r="BO294" i="1"/>
  <c r="BM295" i="1"/>
  <c r="BN295" i="1"/>
  <c r="BO295" i="1"/>
  <c r="BM296" i="1"/>
  <c r="BN296" i="1"/>
  <c r="BO296" i="1"/>
  <c r="BM297" i="1"/>
  <c r="BN297" i="1"/>
  <c r="BO297" i="1"/>
  <c r="BM298" i="1"/>
  <c r="BN298" i="1"/>
  <c r="BO298" i="1"/>
  <c r="BM299" i="1"/>
  <c r="BN299" i="1"/>
  <c r="BO299" i="1"/>
  <c r="BM300" i="1"/>
  <c r="BN300" i="1"/>
  <c r="BO300" i="1"/>
  <c r="BM301" i="1"/>
  <c r="BN301" i="1"/>
  <c r="BO301" i="1"/>
  <c r="BM302" i="1"/>
  <c r="BN302" i="1"/>
  <c r="BO302" i="1"/>
  <c r="BM303" i="1"/>
  <c r="BN303" i="1"/>
  <c r="BO303" i="1"/>
  <c r="BM304" i="1"/>
  <c r="BN304" i="1"/>
  <c r="BO304" i="1"/>
  <c r="BM305" i="1"/>
  <c r="BN305" i="1"/>
  <c r="BO305" i="1"/>
  <c r="BM306" i="1"/>
  <c r="BN306" i="1"/>
  <c r="BO306" i="1"/>
  <c r="BM307" i="1"/>
  <c r="BN307" i="1"/>
  <c r="BO307" i="1"/>
  <c r="BM308" i="1"/>
  <c r="BN308" i="1"/>
  <c r="BO308" i="1"/>
  <c r="BM309" i="1"/>
  <c r="BN309" i="1"/>
  <c r="BO309" i="1"/>
  <c r="BM310" i="1"/>
  <c r="BN310" i="1"/>
  <c r="BO310" i="1"/>
  <c r="BM311" i="1"/>
  <c r="BN311" i="1"/>
  <c r="BO311" i="1"/>
  <c r="BM312" i="1"/>
  <c r="BN312" i="1"/>
  <c r="BO312" i="1"/>
  <c r="BM313" i="1"/>
  <c r="BN313" i="1"/>
  <c r="BO313" i="1"/>
  <c r="BM314" i="1"/>
  <c r="BN314" i="1"/>
  <c r="BO314" i="1"/>
  <c r="BM315" i="1"/>
  <c r="BN315" i="1"/>
  <c r="BO315" i="1"/>
  <c r="BM316" i="1"/>
  <c r="BN316" i="1"/>
  <c r="BO316" i="1"/>
  <c r="BM317" i="1"/>
  <c r="BN317" i="1"/>
  <c r="BO317" i="1"/>
  <c r="BM318" i="1"/>
  <c r="BN318" i="1"/>
  <c r="BO318" i="1"/>
  <c r="BM319" i="1"/>
  <c r="BN319" i="1"/>
  <c r="BO319" i="1"/>
  <c r="BM320" i="1"/>
  <c r="BN320" i="1"/>
  <c r="BO320" i="1"/>
  <c r="BM321" i="1"/>
  <c r="BN321" i="1"/>
  <c r="BO321" i="1"/>
  <c r="BM322" i="1"/>
  <c r="BN322" i="1"/>
  <c r="BO322" i="1"/>
  <c r="BM323" i="1"/>
  <c r="BN323" i="1"/>
  <c r="BO323" i="1"/>
  <c r="BM324" i="1"/>
  <c r="BN324" i="1"/>
  <c r="BO324" i="1"/>
  <c r="BM325" i="1"/>
  <c r="BN325" i="1"/>
  <c r="BO325" i="1"/>
  <c r="BM326" i="1"/>
  <c r="BN326" i="1"/>
  <c r="BO326" i="1"/>
  <c r="BM327" i="1"/>
  <c r="BN327" i="1"/>
  <c r="BO327" i="1"/>
  <c r="BM328" i="1"/>
  <c r="BN328" i="1"/>
  <c r="BO328" i="1"/>
  <c r="BM329" i="1"/>
  <c r="BN329" i="1"/>
  <c r="BO329" i="1"/>
  <c r="BM330" i="1"/>
  <c r="BN330" i="1"/>
  <c r="BO330" i="1"/>
  <c r="BM331" i="1"/>
  <c r="BN331" i="1"/>
  <c r="BO331" i="1"/>
  <c r="BM332" i="1"/>
  <c r="BN332" i="1"/>
  <c r="BO332" i="1"/>
  <c r="BM333" i="1"/>
  <c r="BN333" i="1"/>
  <c r="BO333" i="1"/>
  <c r="BM334" i="1"/>
  <c r="BN334" i="1"/>
  <c r="BO334" i="1"/>
  <c r="BM335" i="1"/>
  <c r="BN335" i="1"/>
  <c r="BO335" i="1"/>
  <c r="BM336" i="1"/>
  <c r="BN336" i="1"/>
  <c r="BO336" i="1"/>
  <c r="BM337" i="1"/>
  <c r="BN337" i="1"/>
  <c r="BO337" i="1"/>
  <c r="BM338" i="1"/>
  <c r="BN338" i="1"/>
  <c r="BO338" i="1"/>
  <c r="BM339" i="1"/>
  <c r="BN339" i="1"/>
  <c r="BO339" i="1"/>
  <c r="BM340" i="1"/>
  <c r="BN340" i="1"/>
  <c r="BO340" i="1"/>
  <c r="BM341" i="1"/>
  <c r="BN341" i="1"/>
  <c r="BO341" i="1"/>
  <c r="BM342" i="1"/>
  <c r="BN342" i="1"/>
  <c r="BO342" i="1"/>
  <c r="BM343" i="1"/>
  <c r="BN343" i="1"/>
  <c r="BO343" i="1"/>
  <c r="BM344" i="1"/>
  <c r="BN344" i="1"/>
  <c r="BO344" i="1"/>
  <c r="BM345" i="1"/>
  <c r="BN345" i="1"/>
  <c r="BO345" i="1"/>
  <c r="BM346" i="1"/>
  <c r="BN346" i="1"/>
  <c r="BO346" i="1"/>
  <c r="BM347" i="1"/>
  <c r="BN347" i="1"/>
  <c r="BO347" i="1"/>
  <c r="BM348" i="1"/>
  <c r="BN348" i="1"/>
  <c r="BO348" i="1"/>
  <c r="BM349" i="1"/>
  <c r="BN349" i="1"/>
  <c r="BO349" i="1"/>
  <c r="BM350" i="1"/>
  <c r="BN350" i="1"/>
  <c r="BO350" i="1"/>
  <c r="BM351" i="1"/>
  <c r="BN351" i="1"/>
  <c r="BO351" i="1"/>
  <c r="BM352" i="1"/>
  <c r="BN352" i="1"/>
  <c r="BO352" i="1"/>
  <c r="BM353" i="1"/>
  <c r="BN353" i="1"/>
  <c r="BO353" i="1"/>
  <c r="BM354" i="1"/>
  <c r="BN354" i="1"/>
  <c r="BO354" i="1"/>
  <c r="BM355" i="1"/>
  <c r="BN355" i="1"/>
  <c r="BO355" i="1"/>
  <c r="BM356" i="1"/>
  <c r="BN356" i="1"/>
  <c r="BO356" i="1"/>
  <c r="BM357" i="1"/>
  <c r="BN357" i="1"/>
  <c r="BO357" i="1"/>
  <c r="BM358" i="1"/>
  <c r="BN358" i="1"/>
  <c r="BO358" i="1"/>
  <c r="BM359" i="1"/>
  <c r="BN359" i="1"/>
  <c r="BO359" i="1"/>
  <c r="BM360" i="1"/>
  <c r="BN360" i="1"/>
  <c r="BO360" i="1"/>
  <c r="BM361" i="1"/>
  <c r="BN361" i="1"/>
  <c r="BO361" i="1"/>
  <c r="BM362" i="1"/>
  <c r="BN362" i="1"/>
  <c r="BO362" i="1"/>
  <c r="BM363" i="1"/>
  <c r="BN363" i="1"/>
  <c r="BO363" i="1"/>
  <c r="BM364" i="1"/>
  <c r="BN364" i="1"/>
  <c r="BO364" i="1"/>
  <c r="BM365" i="1"/>
  <c r="BN365" i="1"/>
  <c r="BO365" i="1"/>
  <c r="BM366" i="1"/>
  <c r="BN366" i="1"/>
  <c r="BO366" i="1"/>
  <c r="BM367" i="1"/>
  <c r="BN367" i="1"/>
  <c r="BO367" i="1"/>
  <c r="BM368" i="1"/>
  <c r="BN368" i="1"/>
  <c r="BO368" i="1"/>
  <c r="BM369" i="1"/>
  <c r="BN369" i="1"/>
  <c r="BO369" i="1"/>
  <c r="BM370" i="1"/>
  <c r="BN370" i="1"/>
  <c r="BO370" i="1"/>
  <c r="BM371" i="1"/>
  <c r="BN371" i="1"/>
  <c r="BO371" i="1"/>
  <c r="BM372" i="1"/>
  <c r="BN372" i="1"/>
  <c r="BO372" i="1"/>
  <c r="BM373" i="1"/>
  <c r="BN373" i="1"/>
  <c r="BO373" i="1"/>
  <c r="BM374" i="1"/>
  <c r="BN374" i="1"/>
  <c r="BO374" i="1"/>
  <c r="BM375" i="1"/>
  <c r="BN375" i="1"/>
  <c r="BO375" i="1"/>
  <c r="BM376" i="1"/>
  <c r="BN376" i="1"/>
  <c r="BO376" i="1"/>
  <c r="BM377" i="1"/>
  <c r="BN377" i="1"/>
  <c r="BO377" i="1"/>
  <c r="BM378" i="1"/>
  <c r="BN378" i="1"/>
  <c r="BO378" i="1"/>
  <c r="BM379" i="1"/>
  <c r="BN379" i="1"/>
  <c r="BO379" i="1"/>
  <c r="BM380" i="1"/>
  <c r="BN380" i="1"/>
  <c r="BO380" i="1"/>
  <c r="BM381" i="1"/>
  <c r="BN381" i="1"/>
  <c r="BO381" i="1"/>
  <c r="BM382" i="1"/>
  <c r="BN382" i="1"/>
  <c r="BO382" i="1"/>
  <c r="BM383" i="1"/>
  <c r="BN383" i="1"/>
  <c r="BO383" i="1"/>
  <c r="BM384" i="1"/>
  <c r="BN384" i="1"/>
  <c r="BO384" i="1"/>
  <c r="BM385" i="1"/>
  <c r="BN385" i="1"/>
  <c r="BO385" i="1"/>
  <c r="BM386" i="1"/>
  <c r="BN386" i="1"/>
  <c r="BO386" i="1"/>
  <c r="BM387" i="1"/>
  <c r="BN387" i="1"/>
  <c r="BO387" i="1"/>
  <c r="AS227" i="1" l="1"/>
  <c r="BU248" i="1" l="1"/>
  <c r="BV248" i="1"/>
  <c r="BW248" i="1"/>
  <c r="BU249" i="1"/>
  <c r="BV249" i="1"/>
  <c r="BW249" i="1"/>
  <c r="BU250" i="1"/>
  <c r="BV250" i="1"/>
  <c r="BW250" i="1"/>
  <c r="BU251" i="1"/>
  <c r="BV251" i="1"/>
  <c r="BW251" i="1"/>
  <c r="BU252" i="1"/>
  <c r="BV252" i="1"/>
  <c r="BW252" i="1"/>
  <c r="BU253" i="1"/>
  <c r="BV253" i="1"/>
  <c r="BW253" i="1"/>
  <c r="BU254" i="1"/>
  <c r="BV254" i="1"/>
  <c r="BW254" i="1"/>
  <c r="BU255" i="1"/>
  <c r="BV255" i="1"/>
  <c r="BW255" i="1"/>
  <c r="BU256" i="1"/>
  <c r="BV256" i="1"/>
  <c r="BW256" i="1"/>
  <c r="BU257" i="1"/>
  <c r="BV257" i="1"/>
  <c r="BW257" i="1"/>
  <c r="BU258" i="1"/>
  <c r="BV258" i="1"/>
  <c r="BW258" i="1"/>
  <c r="BU259" i="1"/>
  <c r="BV259" i="1"/>
  <c r="BW259" i="1"/>
  <c r="BU260" i="1"/>
  <c r="BV260" i="1"/>
  <c r="BW260" i="1"/>
  <c r="BU261" i="1"/>
  <c r="BV261" i="1"/>
  <c r="BW261" i="1"/>
  <c r="BU262" i="1"/>
  <c r="BV262" i="1"/>
  <c r="BW262" i="1"/>
  <c r="BU263" i="1"/>
  <c r="BV263" i="1"/>
  <c r="BW263" i="1"/>
  <c r="BU264" i="1"/>
  <c r="BV264" i="1"/>
  <c r="BW264" i="1"/>
  <c r="BU265" i="1"/>
  <c r="BV265" i="1"/>
  <c r="BW265" i="1"/>
  <c r="BU266" i="1"/>
  <c r="BV266" i="1"/>
  <c r="BW266" i="1"/>
  <c r="BU267" i="1"/>
  <c r="BV267" i="1"/>
  <c r="BW267" i="1"/>
  <c r="BU268" i="1"/>
  <c r="BV268" i="1"/>
  <c r="BW268" i="1"/>
  <c r="BU269" i="1"/>
  <c r="BV269" i="1"/>
  <c r="BW269" i="1"/>
  <c r="BU270" i="1"/>
  <c r="BV270" i="1"/>
  <c r="BW270" i="1"/>
  <c r="BU271" i="1"/>
  <c r="BV271" i="1"/>
  <c r="BW271" i="1"/>
  <c r="BU272" i="1"/>
  <c r="BV272" i="1"/>
  <c r="BW272" i="1"/>
  <c r="BU273" i="1"/>
  <c r="BV273" i="1"/>
  <c r="BW273" i="1"/>
  <c r="BU274" i="1"/>
  <c r="BV274" i="1"/>
  <c r="BW274" i="1"/>
  <c r="BU275" i="1"/>
  <c r="BV275" i="1"/>
  <c r="BW275" i="1"/>
  <c r="BU276" i="1"/>
  <c r="BV276" i="1"/>
  <c r="BW276" i="1"/>
  <c r="BU277" i="1"/>
  <c r="BV277" i="1"/>
  <c r="BW277" i="1"/>
  <c r="BU278" i="1"/>
  <c r="BV278" i="1"/>
  <c r="BW278" i="1"/>
  <c r="BU279" i="1"/>
  <c r="BV279" i="1"/>
  <c r="BW279" i="1"/>
  <c r="BU280" i="1"/>
  <c r="BV280" i="1"/>
  <c r="BW280" i="1"/>
  <c r="BU281" i="1"/>
  <c r="BV281" i="1"/>
  <c r="BW281" i="1"/>
  <c r="BU282" i="1"/>
  <c r="BV282" i="1"/>
  <c r="BW282" i="1"/>
  <c r="BU283" i="1"/>
  <c r="BV283" i="1"/>
  <c r="BW283" i="1"/>
  <c r="BU284" i="1"/>
  <c r="BV284" i="1"/>
  <c r="BW284" i="1"/>
  <c r="BU285" i="1"/>
  <c r="BV285" i="1"/>
  <c r="BW285" i="1"/>
  <c r="BU286" i="1"/>
  <c r="BV286" i="1"/>
  <c r="BW286" i="1"/>
  <c r="BU287" i="1"/>
  <c r="BV287" i="1"/>
  <c r="BW287" i="1"/>
  <c r="BU288" i="1"/>
  <c r="BV288" i="1"/>
  <c r="BW288" i="1"/>
  <c r="BU289" i="1"/>
  <c r="BV289" i="1"/>
  <c r="BW289" i="1"/>
  <c r="BU290" i="1"/>
  <c r="BV290" i="1"/>
  <c r="BW290" i="1"/>
  <c r="BU291" i="1"/>
  <c r="BV291" i="1"/>
  <c r="BW291" i="1"/>
  <c r="BU292" i="1"/>
  <c r="BV292" i="1"/>
  <c r="BW292" i="1"/>
  <c r="BU293" i="1"/>
  <c r="BV293" i="1"/>
  <c r="BW293" i="1"/>
  <c r="BU294" i="1"/>
  <c r="BV294" i="1"/>
  <c r="BW294" i="1"/>
  <c r="BU295" i="1"/>
  <c r="BV295" i="1"/>
  <c r="BW295" i="1"/>
  <c r="BU296" i="1"/>
  <c r="BV296" i="1"/>
  <c r="BW296" i="1"/>
  <c r="BU297" i="1"/>
  <c r="BV297" i="1"/>
  <c r="BW297" i="1"/>
  <c r="BU298" i="1"/>
  <c r="BV298" i="1"/>
  <c r="BW298" i="1"/>
  <c r="BU299" i="1"/>
  <c r="BV299" i="1"/>
  <c r="BW299" i="1"/>
  <c r="BU300" i="1"/>
  <c r="BV300" i="1"/>
  <c r="BW300" i="1"/>
  <c r="BU301" i="1"/>
  <c r="BV301" i="1"/>
  <c r="BW301" i="1"/>
  <c r="BU302" i="1"/>
  <c r="BV302" i="1"/>
  <c r="BW302" i="1"/>
  <c r="BU303" i="1"/>
  <c r="BV303" i="1"/>
  <c r="BW303" i="1"/>
  <c r="BU304" i="1"/>
  <c r="BV304" i="1"/>
  <c r="BW304" i="1"/>
  <c r="BU305" i="1"/>
  <c r="BV305" i="1"/>
  <c r="BW305" i="1"/>
  <c r="BU306" i="1"/>
  <c r="BV306" i="1"/>
  <c r="BW306" i="1"/>
  <c r="BU307" i="1"/>
  <c r="BV307" i="1"/>
  <c r="BW307" i="1"/>
  <c r="BU308" i="1"/>
  <c r="BV308" i="1"/>
  <c r="BW308" i="1"/>
  <c r="BU309" i="1"/>
  <c r="BV309" i="1"/>
  <c r="BW309" i="1"/>
  <c r="BU310" i="1"/>
  <c r="BV310" i="1"/>
  <c r="BW310" i="1"/>
  <c r="BU311" i="1"/>
  <c r="BV311" i="1"/>
  <c r="BW311" i="1"/>
  <c r="BU312" i="1"/>
  <c r="BV312" i="1"/>
  <c r="BW312" i="1"/>
  <c r="BU313" i="1"/>
  <c r="BV313" i="1"/>
  <c r="BW313" i="1"/>
  <c r="BU314" i="1"/>
  <c r="BV314" i="1"/>
  <c r="BW314" i="1"/>
  <c r="BU315" i="1"/>
  <c r="BV315" i="1"/>
  <c r="BW315" i="1"/>
  <c r="BU316" i="1"/>
  <c r="BV316" i="1"/>
  <c r="BW316" i="1"/>
  <c r="BU317" i="1"/>
  <c r="BV317" i="1"/>
  <c r="BW317" i="1"/>
  <c r="BU318" i="1"/>
  <c r="BV318" i="1"/>
  <c r="BW318" i="1"/>
  <c r="BU319" i="1"/>
  <c r="BV319" i="1"/>
  <c r="BW319" i="1"/>
  <c r="BU320" i="1"/>
  <c r="BV320" i="1"/>
  <c r="BW320" i="1"/>
  <c r="BU321" i="1"/>
  <c r="BV321" i="1"/>
  <c r="BW321" i="1"/>
  <c r="BU322" i="1"/>
  <c r="BV322" i="1"/>
  <c r="BW322" i="1"/>
  <c r="BU323" i="1"/>
  <c r="BV323" i="1"/>
  <c r="BW323" i="1"/>
  <c r="BU324" i="1"/>
  <c r="BV324" i="1"/>
  <c r="BW324" i="1"/>
  <c r="BU325" i="1"/>
  <c r="BV325" i="1"/>
  <c r="BW325" i="1"/>
  <c r="BU326" i="1"/>
  <c r="BV326" i="1"/>
  <c r="BW326" i="1"/>
  <c r="BU327" i="1"/>
  <c r="BV327" i="1"/>
  <c r="BW327" i="1"/>
  <c r="BU328" i="1"/>
  <c r="BV328" i="1"/>
  <c r="BW328" i="1"/>
  <c r="BU329" i="1"/>
  <c r="BV329" i="1"/>
  <c r="BW329" i="1"/>
  <c r="BU330" i="1"/>
  <c r="BV330" i="1"/>
  <c r="BW330" i="1"/>
  <c r="BU331" i="1"/>
  <c r="BV331" i="1"/>
  <c r="BW331" i="1"/>
  <c r="BU332" i="1"/>
  <c r="BV332" i="1"/>
  <c r="BW332" i="1"/>
  <c r="BU333" i="1"/>
  <c r="BV333" i="1"/>
  <c r="BW333" i="1"/>
  <c r="BU334" i="1"/>
  <c r="BV334" i="1"/>
  <c r="BW334" i="1"/>
  <c r="BU335" i="1"/>
  <c r="BV335" i="1"/>
  <c r="BW335" i="1"/>
  <c r="BU336" i="1"/>
  <c r="BV336" i="1"/>
  <c r="BW336" i="1"/>
  <c r="BU337" i="1"/>
  <c r="BV337" i="1"/>
  <c r="BW337" i="1"/>
  <c r="BU338" i="1"/>
  <c r="BV338" i="1"/>
  <c r="BW338" i="1"/>
  <c r="BU339" i="1"/>
  <c r="BV339" i="1"/>
  <c r="BW339" i="1"/>
  <c r="BU340" i="1"/>
  <c r="BV340" i="1"/>
  <c r="BW340" i="1"/>
  <c r="BU341" i="1"/>
  <c r="BV341" i="1"/>
  <c r="BW341" i="1"/>
  <c r="BU342" i="1"/>
  <c r="BV342" i="1"/>
  <c r="BW342" i="1"/>
  <c r="BU343" i="1"/>
  <c r="BV343" i="1"/>
  <c r="BW343" i="1"/>
  <c r="BU344" i="1"/>
  <c r="BV344" i="1"/>
  <c r="BW344" i="1"/>
  <c r="BU345" i="1"/>
  <c r="BV345" i="1"/>
  <c r="BW345" i="1"/>
  <c r="BU346" i="1"/>
  <c r="BV346" i="1"/>
  <c r="BW346" i="1"/>
  <c r="BU347" i="1"/>
  <c r="BV347" i="1"/>
  <c r="BW347" i="1"/>
  <c r="BU348" i="1"/>
  <c r="BV348" i="1"/>
  <c r="BW348" i="1"/>
  <c r="BU349" i="1"/>
  <c r="BV349" i="1"/>
  <c r="BW349" i="1"/>
  <c r="BU350" i="1"/>
  <c r="BV350" i="1"/>
  <c r="BW350" i="1"/>
  <c r="BU351" i="1"/>
  <c r="BV351" i="1"/>
  <c r="BW351" i="1"/>
  <c r="BU352" i="1"/>
  <c r="BV352" i="1"/>
  <c r="BW352" i="1"/>
  <c r="BU353" i="1"/>
  <c r="BV353" i="1"/>
  <c r="BW353" i="1"/>
  <c r="BU354" i="1"/>
  <c r="BV354" i="1"/>
  <c r="BW354" i="1"/>
  <c r="BU355" i="1"/>
  <c r="BV355" i="1"/>
  <c r="BW355" i="1"/>
  <c r="BU356" i="1"/>
  <c r="BV356" i="1"/>
  <c r="BW356" i="1"/>
  <c r="BU357" i="1"/>
  <c r="BV357" i="1"/>
  <c r="BW357" i="1"/>
  <c r="BU358" i="1"/>
  <c r="BV358" i="1"/>
  <c r="BW358" i="1"/>
  <c r="BU359" i="1"/>
  <c r="BV359" i="1"/>
  <c r="BW359" i="1"/>
  <c r="BU360" i="1"/>
  <c r="BV360" i="1"/>
  <c r="BW360" i="1"/>
  <c r="BU361" i="1"/>
  <c r="BV361" i="1"/>
  <c r="BW361" i="1"/>
  <c r="BU362" i="1"/>
  <c r="BV362" i="1"/>
  <c r="BW362" i="1"/>
  <c r="BU363" i="1"/>
  <c r="BV363" i="1"/>
  <c r="BW363" i="1"/>
  <c r="BU364" i="1"/>
  <c r="BV364" i="1"/>
  <c r="BW364" i="1"/>
  <c r="BU365" i="1"/>
  <c r="BV365" i="1"/>
  <c r="BW365" i="1"/>
  <c r="BU366" i="1"/>
  <c r="BV366" i="1"/>
  <c r="BW366" i="1"/>
  <c r="BU367" i="1"/>
  <c r="BV367" i="1"/>
  <c r="BW367" i="1"/>
  <c r="BU368" i="1"/>
  <c r="BV368" i="1"/>
  <c r="BW368" i="1"/>
  <c r="BU369" i="1"/>
  <c r="BV369" i="1"/>
  <c r="BW369" i="1"/>
  <c r="BU370" i="1"/>
  <c r="BV370" i="1"/>
  <c r="BW370" i="1"/>
  <c r="BU371" i="1"/>
  <c r="BV371" i="1"/>
  <c r="BW371" i="1"/>
  <c r="BU372" i="1"/>
  <c r="BV372" i="1"/>
  <c r="BW372" i="1"/>
  <c r="BU373" i="1"/>
  <c r="BV373" i="1"/>
  <c r="BW373" i="1"/>
  <c r="BU374" i="1"/>
  <c r="BV374" i="1"/>
  <c r="BW374" i="1"/>
  <c r="BU375" i="1"/>
  <c r="BV375" i="1"/>
  <c r="BW375" i="1"/>
  <c r="BU376" i="1"/>
  <c r="BV376" i="1"/>
  <c r="BW376" i="1"/>
  <c r="BU377" i="1"/>
  <c r="BV377" i="1"/>
  <c r="BW377" i="1"/>
  <c r="BU378" i="1"/>
  <c r="BV378" i="1"/>
  <c r="BW378" i="1"/>
  <c r="BU379" i="1"/>
  <c r="BV379" i="1"/>
  <c r="BW379" i="1"/>
  <c r="BU380" i="1"/>
  <c r="BV380" i="1"/>
  <c r="BW380" i="1"/>
  <c r="BU381" i="1"/>
  <c r="BV381" i="1"/>
  <c r="BW381" i="1"/>
  <c r="BU382" i="1"/>
  <c r="BV382" i="1"/>
  <c r="BW382" i="1"/>
  <c r="BU383" i="1"/>
  <c r="BV383" i="1"/>
  <c r="BW383" i="1"/>
  <c r="BU384" i="1"/>
  <c r="BV384" i="1"/>
  <c r="BW384" i="1"/>
  <c r="BU385" i="1"/>
  <c r="BV385" i="1"/>
  <c r="BW385" i="1"/>
  <c r="BU386" i="1"/>
  <c r="BV386" i="1"/>
  <c r="BW386" i="1"/>
  <c r="BU387" i="1"/>
  <c r="BV387" i="1"/>
  <c r="BW387" i="1"/>
  <c r="BS359" i="1"/>
  <c r="BR359" i="1"/>
  <c r="BX359" i="1" s="1"/>
  <c r="BS386" i="1"/>
  <c r="BR386" i="1"/>
  <c r="BS376" i="1"/>
  <c r="BR376" i="1"/>
  <c r="BS365" i="1"/>
  <c r="BR365" i="1"/>
  <c r="BX365" i="1" s="1"/>
  <c r="BS360" i="1"/>
  <c r="BR360" i="1"/>
  <c r="BX360" i="1" s="1"/>
  <c r="BS385" i="1"/>
  <c r="BR385" i="1"/>
  <c r="BS375" i="1"/>
  <c r="BR375" i="1"/>
  <c r="BS370" i="1"/>
  <c r="BR370" i="1"/>
  <c r="BX370" i="1" s="1"/>
  <c r="BS364" i="1"/>
  <c r="BR364" i="1"/>
  <c r="BX364" i="1" s="1"/>
  <c r="BS358" i="1"/>
  <c r="BR358" i="1"/>
  <c r="BS357" i="1"/>
  <c r="BR357" i="1"/>
  <c r="BS356" i="1"/>
  <c r="BR356" i="1"/>
  <c r="BX356" i="1" s="1"/>
  <c r="BS355" i="1"/>
  <c r="BR355" i="1"/>
  <c r="BX355" i="1" s="1"/>
  <c r="BS354" i="1"/>
  <c r="BR354" i="1"/>
  <c r="BS384" i="1"/>
  <c r="BR384" i="1"/>
  <c r="BS374" i="1"/>
  <c r="BR374" i="1"/>
  <c r="BX374" i="1" s="1"/>
  <c r="BS369" i="1"/>
  <c r="BR369" i="1"/>
  <c r="BX369" i="1" s="1"/>
  <c r="BS353" i="1"/>
  <c r="BR353" i="1"/>
  <c r="BS383" i="1"/>
  <c r="BR383" i="1"/>
  <c r="BS373" i="1"/>
  <c r="BR373" i="1"/>
  <c r="BX373" i="1" s="1"/>
  <c r="BS368" i="1"/>
  <c r="BR368" i="1"/>
  <c r="BX368" i="1" s="1"/>
  <c r="BS363" i="1"/>
  <c r="BR363" i="1"/>
  <c r="BS352" i="1"/>
  <c r="BR352" i="1"/>
  <c r="BS382" i="1"/>
  <c r="BR382" i="1"/>
  <c r="BS372" i="1"/>
  <c r="BR372" i="1"/>
  <c r="BX372" i="1" s="1"/>
  <c r="BS351" i="1"/>
  <c r="BR351" i="1"/>
  <c r="BX351" i="1" s="1"/>
  <c r="BS350" i="1"/>
  <c r="BR350" i="1"/>
  <c r="BX350" i="1" s="1"/>
  <c r="BS349" i="1"/>
  <c r="BR349" i="1"/>
  <c r="BS348" i="1"/>
  <c r="BR348" i="1"/>
  <c r="BX348" i="1" s="1"/>
  <c r="BS347" i="1"/>
  <c r="BR347" i="1"/>
  <c r="BX347" i="1" s="1"/>
  <c r="BS346" i="1"/>
  <c r="BR346" i="1"/>
  <c r="BX346" i="1" s="1"/>
  <c r="BS345" i="1"/>
  <c r="BR345" i="1"/>
  <c r="BS381" i="1"/>
  <c r="BR381" i="1"/>
  <c r="BX381" i="1" s="1"/>
  <c r="BS380" i="1"/>
  <c r="BR380" i="1"/>
  <c r="BX380" i="1" s="1"/>
  <c r="BS362" i="1"/>
  <c r="BR362" i="1"/>
  <c r="BS387" i="1"/>
  <c r="BR387" i="1"/>
  <c r="BS379" i="1"/>
  <c r="BR379" i="1"/>
  <c r="BS378" i="1"/>
  <c r="BR378" i="1"/>
  <c r="BS371" i="1"/>
  <c r="BR371" i="1"/>
  <c r="BX371" i="1" s="1"/>
  <c r="BS367" i="1"/>
  <c r="BR367" i="1"/>
  <c r="BS361" i="1"/>
  <c r="BR361" i="1"/>
  <c r="BX361" i="1" s="1"/>
  <c r="BS377" i="1"/>
  <c r="BR377" i="1"/>
  <c r="BX377" i="1" s="1"/>
  <c r="BS366" i="1"/>
  <c r="BR366" i="1"/>
  <c r="BS335" i="1"/>
  <c r="BR335" i="1"/>
  <c r="BS334" i="1"/>
  <c r="BR334" i="1"/>
  <c r="BS333" i="1"/>
  <c r="BR333" i="1"/>
  <c r="BX333" i="1" s="1"/>
  <c r="BS332" i="1"/>
  <c r="BR332" i="1"/>
  <c r="BX332" i="1" s="1"/>
  <c r="BS331" i="1"/>
  <c r="BR331" i="1"/>
  <c r="BS319" i="1"/>
  <c r="BR319" i="1"/>
  <c r="BS318" i="1"/>
  <c r="BR318" i="1"/>
  <c r="BX318" i="1" s="1"/>
  <c r="BS317" i="1"/>
  <c r="BR317" i="1"/>
  <c r="BX317" i="1" s="1"/>
  <c r="BS316" i="1"/>
  <c r="BR316" i="1"/>
  <c r="BS315" i="1"/>
  <c r="BR315" i="1"/>
  <c r="BX315" i="1" s="1"/>
  <c r="BS298" i="1"/>
  <c r="BR298" i="1"/>
  <c r="BX298" i="1" s="1"/>
  <c r="BS280" i="1"/>
  <c r="BR280" i="1"/>
  <c r="BX280" i="1" s="1"/>
  <c r="BS272" i="1"/>
  <c r="BR272" i="1"/>
  <c r="BX272" i="1" s="1"/>
  <c r="BS271" i="1"/>
  <c r="BR271" i="1"/>
  <c r="BS270" i="1"/>
  <c r="BR270" i="1"/>
  <c r="BX270" i="1" s="1"/>
  <c r="BS259" i="1"/>
  <c r="BR259" i="1"/>
  <c r="BX259" i="1" s="1"/>
  <c r="BS258" i="1"/>
  <c r="BR258" i="1"/>
  <c r="BS257" i="1"/>
  <c r="BR257" i="1"/>
  <c r="BX257" i="1" s="1"/>
  <c r="BS256" i="1"/>
  <c r="BR256" i="1"/>
  <c r="BS255" i="1"/>
  <c r="BR255" i="1"/>
  <c r="BX255" i="1" s="1"/>
  <c r="BS254" i="1"/>
  <c r="BR254" i="1"/>
  <c r="BS330" i="1"/>
  <c r="BR330" i="1"/>
  <c r="BX330" i="1" s="1"/>
  <c r="BS314" i="1"/>
  <c r="BR314" i="1"/>
  <c r="BX314" i="1" s="1"/>
  <c r="BS297" i="1"/>
  <c r="BR297" i="1"/>
  <c r="BX297" i="1" s="1"/>
  <c r="BS277" i="1"/>
  <c r="BR277" i="1"/>
  <c r="BS253" i="1"/>
  <c r="BR253" i="1"/>
  <c r="BS329" i="1"/>
  <c r="BR329" i="1"/>
  <c r="BS313" i="1"/>
  <c r="BR313" i="1"/>
  <c r="BX313" i="1" s="1"/>
  <c r="BS296" i="1"/>
  <c r="BR296" i="1"/>
  <c r="BS295" i="1"/>
  <c r="BR295" i="1"/>
  <c r="BS294" i="1"/>
  <c r="BR294" i="1"/>
  <c r="BS293" i="1"/>
  <c r="BR293" i="1"/>
  <c r="BX293" i="1" s="1"/>
  <c r="BS292" i="1"/>
  <c r="BR292" i="1"/>
  <c r="BS291" i="1"/>
  <c r="BR291" i="1"/>
  <c r="BX291" i="1" s="1"/>
  <c r="BS276" i="1"/>
  <c r="BR276" i="1"/>
  <c r="BS252" i="1"/>
  <c r="BR252" i="1"/>
  <c r="BS328" i="1"/>
  <c r="BR328" i="1"/>
  <c r="BX328" i="1" s="1"/>
  <c r="BS312" i="1"/>
  <c r="BR312" i="1"/>
  <c r="BS290" i="1"/>
  <c r="BR290" i="1"/>
  <c r="BX290" i="1" s="1"/>
  <c r="BS269" i="1"/>
  <c r="BR269" i="1"/>
  <c r="BS251" i="1"/>
  <c r="BR251" i="1"/>
  <c r="BX251" i="1" s="1"/>
  <c r="BS250" i="1"/>
  <c r="BR250" i="1"/>
  <c r="BS249" i="1"/>
  <c r="BR249" i="1"/>
  <c r="BS248" i="1"/>
  <c r="BR248" i="1"/>
  <c r="BX248" i="1" s="1"/>
  <c r="BS344" i="1"/>
  <c r="BR344" i="1"/>
  <c r="BX344" i="1" s="1"/>
  <c r="BS327" i="1"/>
  <c r="BR327" i="1"/>
  <c r="BS326" i="1"/>
  <c r="BR326" i="1"/>
  <c r="BS325" i="1"/>
  <c r="BR325" i="1"/>
  <c r="BX325" i="1" s="1"/>
  <c r="BS324" i="1"/>
  <c r="BR324" i="1"/>
  <c r="BX324" i="1" s="1"/>
  <c r="BS323" i="1"/>
  <c r="BR323" i="1"/>
  <c r="BS311" i="1"/>
  <c r="BR311" i="1"/>
  <c r="BS310" i="1"/>
  <c r="BR310" i="1"/>
  <c r="BX310" i="1" s="1"/>
  <c r="BS309" i="1"/>
  <c r="BR309" i="1"/>
  <c r="BX309" i="1" s="1"/>
  <c r="BS308" i="1"/>
  <c r="BR308" i="1"/>
  <c r="BS307" i="1"/>
  <c r="BR307" i="1"/>
  <c r="BX307" i="1" s="1"/>
  <c r="BS289" i="1"/>
  <c r="BR289" i="1"/>
  <c r="BX289" i="1" s="1"/>
  <c r="BS275" i="1"/>
  <c r="BR275" i="1"/>
  <c r="BX275" i="1" s="1"/>
  <c r="BS268" i="1"/>
  <c r="BR268" i="1"/>
  <c r="BS343" i="1"/>
  <c r="BR343" i="1"/>
  <c r="BS342" i="1"/>
  <c r="BR342" i="1"/>
  <c r="BX342" i="1" s="1"/>
  <c r="BS341" i="1"/>
  <c r="BR341" i="1"/>
  <c r="BX341" i="1" s="1"/>
  <c r="BS340" i="1"/>
  <c r="BR340" i="1"/>
  <c r="BS339" i="1"/>
  <c r="BR339" i="1"/>
  <c r="BX339" i="1" s="1"/>
  <c r="BS338" i="1"/>
  <c r="BR338" i="1"/>
  <c r="BX338" i="1" s="1"/>
  <c r="BS322" i="1"/>
  <c r="BR322" i="1"/>
  <c r="BX322" i="1" s="1"/>
  <c r="BS306" i="1"/>
  <c r="BR306" i="1"/>
  <c r="BX306" i="1" s="1"/>
  <c r="BS288" i="1"/>
  <c r="BR288" i="1"/>
  <c r="BS287" i="1"/>
  <c r="BR287" i="1"/>
  <c r="BS286" i="1"/>
  <c r="BR286" i="1"/>
  <c r="BX286" i="1" s="1"/>
  <c r="BS285" i="1"/>
  <c r="BR285" i="1"/>
  <c r="BS284" i="1"/>
  <c r="BR284" i="1"/>
  <c r="BS283" i="1"/>
  <c r="BR283" i="1"/>
  <c r="BS274" i="1"/>
  <c r="BR274" i="1"/>
  <c r="BX274" i="1" s="1"/>
  <c r="BS273" i="1"/>
  <c r="BR273" i="1"/>
  <c r="BS267" i="1"/>
  <c r="BR267" i="1"/>
  <c r="BS266" i="1"/>
  <c r="BR266" i="1"/>
  <c r="BS265" i="1"/>
  <c r="BR265" i="1"/>
  <c r="BX265" i="1" s="1"/>
  <c r="BS264" i="1"/>
  <c r="BR264" i="1"/>
  <c r="BX264" i="1" s="1"/>
  <c r="BS263" i="1"/>
  <c r="BR263" i="1"/>
  <c r="BS262" i="1"/>
  <c r="BR262" i="1"/>
  <c r="BS337" i="1"/>
  <c r="BR337" i="1"/>
  <c r="BX337" i="1" s="1"/>
  <c r="BS321" i="1"/>
  <c r="BR321" i="1"/>
  <c r="BS305" i="1"/>
  <c r="BR305" i="1"/>
  <c r="BS282" i="1"/>
  <c r="BR282" i="1"/>
  <c r="BS279" i="1"/>
  <c r="BR279" i="1"/>
  <c r="BX279" i="1" s="1"/>
  <c r="BS261" i="1"/>
  <c r="BR261" i="1"/>
  <c r="BS336" i="1"/>
  <c r="BR336" i="1"/>
  <c r="BS320" i="1"/>
  <c r="BR320" i="1"/>
  <c r="BS304" i="1"/>
  <c r="BR304" i="1"/>
  <c r="BX304" i="1" s="1"/>
  <c r="BS303" i="1"/>
  <c r="BR303" i="1"/>
  <c r="BS302" i="1"/>
  <c r="BR302" i="1"/>
  <c r="BX302" i="1" s="1"/>
  <c r="BS301" i="1"/>
  <c r="BR301" i="1"/>
  <c r="BS300" i="1"/>
  <c r="BR300" i="1"/>
  <c r="BX300" i="1" s="1"/>
  <c r="BS299" i="1"/>
  <c r="BR299" i="1"/>
  <c r="BS281" i="1"/>
  <c r="BR281" i="1"/>
  <c r="BX281" i="1" s="1"/>
  <c r="BS278" i="1"/>
  <c r="BR278" i="1"/>
  <c r="BX278" i="1" s="1"/>
  <c r="BS260" i="1"/>
  <c r="BR260" i="1"/>
  <c r="BX260" i="1" s="1"/>
  <c r="BX336" i="1" l="1"/>
  <c r="BX305" i="1"/>
  <c r="BX263" i="1"/>
  <c r="BX301" i="1"/>
  <c r="BX303" i="1"/>
  <c r="BX283" i="1"/>
  <c r="BX320" i="1"/>
  <c r="BX261" i="1"/>
  <c r="BX266" i="1"/>
  <c r="BX284" i="1"/>
  <c r="BX282" i="1"/>
  <c r="BX262" i="1"/>
  <c r="BX299" i="1"/>
  <c r="BX267" i="1"/>
  <c r="BX287" i="1"/>
  <c r="BX387" i="1"/>
  <c r="BX379" i="1"/>
  <c r="BX363" i="1"/>
  <c r="BX354" i="1"/>
  <c r="BX345" i="1"/>
  <c r="BX329" i="1"/>
  <c r="BX321" i="1"/>
  <c r="BX288" i="1"/>
  <c r="BX271" i="1"/>
  <c r="BX254" i="1"/>
  <c r="BX386" i="1"/>
  <c r="BX378" i="1"/>
  <c r="BX362" i="1"/>
  <c r="BX353" i="1"/>
  <c r="BX312" i="1"/>
  <c r="BX296" i="1"/>
  <c r="BX253" i="1"/>
  <c r="BX385" i="1"/>
  <c r="BX352" i="1"/>
  <c r="BX343" i="1"/>
  <c r="BX335" i="1"/>
  <c r="BX327" i="1"/>
  <c r="BX319" i="1"/>
  <c r="BX311" i="1"/>
  <c r="BX295" i="1"/>
  <c r="BX277" i="1"/>
  <c r="BX269" i="1"/>
  <c r="BX252" i="1"/>
  <c r="BX384" i="1"/>
  <c r="BX376" i="1"/>
  <c r="BX334" i="1"/>
  <c r="BX326" i="1"/>
  <c r="BX294" i="1"/>
  <c r="BX285" i="1"/>
  <c r="BX276" i="1"/>
  <c r="BX268" i="1"/>
  <c r="BX383" i="1"/>
  <c r="BX375" i="1"/>
  <c r="BX367" i="1"/>
  <c r="BX358" i="1"/>
  <c r="BX349" i="1"/>
  <c r="BX258" i="1"/>
  <c r="BX250" i="1"/>
  <c r="BX382" i="1"/>
  <c r="BX366" i="1"/>
  <c r="BX357" i="1"/>
  <c r="BX340" i="1"/>
  <c r="BX316" i="1"/>
  <c r="BX308" i="1"/>
  <c r="BX292" i="1"/>
  <c r="BX249" i="1"/>
  <c r="BX331" i="1"/>
  <c r="BX323" i="1"/>
  <c r="BX273" i="1"/>
  <c r="BX256" i="1"/>
  <c r="CJ290" i="1" l="1"/>
  <c r="CJ291" i="1" l="1"/>
  <c r="CJ292" i="1" l="1"/>
  <c r="CJ293" i="1" l="1"/>
  <c r="CJ294" i="1" l="1"/>
  <c r="CJ295" i="1" l="1"/>
  <c r="CJ296" i="1" l="1"/>
  <c r="CJ297" i="1" l="1"/>
  <c r="CJ298" i="1" l="1"/>
  <c r="CJ299" i="1" l="1"/>
  <c r="CJ300" i="1" l="1"/>
  <c r="CJ301" i="1" l="1"/>
  <c r="CJ302" i="1" l="1"/>
  <c r="CJ303" i="1" l="1"/>
  <c r="CJ304" i="1" l="1"/>
  <c r="CJ305" i="1" l="1"/>
  <c r="CJ306" i="1" l="1"/>
  <c r="CJ307" i="1" l="1"/>
  <c r="CJ308" i="1" l="1"/>
  <c r="CJ309" i="1" l="1"/>
  <c r="CJ310" i="1" l="1"/>
  <c r="CJ311" i="1" l="1"/>
  <c r="CJ312" i="1" l="1"/>
  <c r="CJ313" i="1" l="1"/>
  <c r="CJ314" i="1" l="1"/>
  <c r="CJ315" i="1" l="1"/>
  <c r="CJ316" i="1" l="1"/>
  <c r="CJ317" i="1" l="1"/>
  <c r="CJ318" i="1" l="1"/>
  <c r="CJ319" i="1" l="1"/>
  <c r="CJ320" i="1" l="1"/>
  <c r="CJ321" i="1" l="1"/>
  <c r="CJ322" i="1" l="1"/>
  <c r="CJ323" i="1" l="1"/>
  <c r="CJ324" i="1" l="1"/>
  <c r="CJ325" i="1" l="1"/>
  <c r="CJ326" i="1" l="1"/>
  <c r="CJ327" i="1" l="1"/>
  <c r="CJ328" i="1" l="1"/>
  <c r="CJ329" i="1" l="1"/>
  <c r="CJ330" i="1" l="1"/>
  <c r="CJ331" i="1" l="1"/>
  <c r="CJ332" i="1" l="1"/>
  <c r="CJ333" i="1" l="1"/>
  <c r="CJ334" i="1" l="1"/>
  <c r="CJ335" i="1" l="1"/>
  <c r="CJ336" i="1" l="1"/>
  <c r="CJ337" i="1" l="1"/>
  <c r="CJ338" i="1" l="1"/>
  <c r="CJ339" i="1" l="1"/>
  <c r="CJ340" i="1" l="1"/>
  <c r="CJ341" i="1" l="1"/>
  <c r="CJ342" i="1" l="1"/>
  <c r="CJ343" i="1" l="1"/>
  <c r="CJ344" i="1" l="1"/>
  <c r="CJ345" i="1" l="1"/>
  <c r="CJ346" i="1" l="1"/>
  <c r="CJ347" i="1" l="1"/>
  <c r="CJ348" i="1" l="1"/>
  <c r="CJ349" i="1" l="1"/>
  <c r="CJ350" i="1" l="1"/>
  <c r="CJ351" i="1" l="1"/>
  <c r="CJ352" i="1" l="1"/>
  <c r="CJ353" i="1" l="1"/>
  <c r="CJ354" i="1" l="1"/>
  <c r="CJ355" i="1" l="1"/>
  <c r="CJ356" i="1" l="1"/>
  <c r="CJ357" i="1" l="1"/>
  <c r="CJ358" i="1" l="1"/>
  <c r="CJ359" i="1" l="1"/>
  <c r="CJ360" i="1" l="1"/>
  <c r="CJ361" i="1" l="1"/>
  <c r="CJ362" i="1" l="1"/>
  <c r="CJ363" i="1" l="1"/>
  <c r="CJ364" i="1" l="1"/>
  <c r="CJ365" i="1" l="1"/>
  <c r="CJ366" i="1" l="1"/>
  <c r="CJ367" i="1" l="1"/>
  <c r="CJ368" i="1" l="1"/>
  <c r="CJ369" i="1" l="1"/>
  <c r="CJ370" i="1" l="1"/>
  <c r="CJ371" i="1" l="1"/>
  <c r="CJ372" i="1" l="1"/>
  <c r="CJ373" i="1" l="1"/>
  <c r="CJ374" i="1" l="1"/>
  <c r="CJ375" i="1" l="1"/>
  <c r="CJ376" i="1" l="1"/>
  <c r="CJ377" i="1" l="1"/>
  <c r="CJ378" i="1" l="1"/>
  <c r="CJ379" i="1" l="1"/>
  <c r="CJ380" i="1" l="1"/>
  <c r="CJ381" i="1" l="1"/>
  <c r="CJ382" i="1" l="1"/>
  <c r="CJ383" i="1" l="1"/>
  <c r="CJ384" i="1" l="1"/>
  <c r="CJ385" i="1" l="1"/>
  <c r="CJ386" i="1" l="1"/>
  <c r="CJ387" i="1" l="1"/>
  <c r="CB36" i="1" l="1"/>
  <c r="CD36" i="1" l="1"/>
  <c r="CE36" i="1" s="1"/>
  <c r="BZ36" i="1"/>
  <c r="CF36" i="1" s="1"/>
  <c r="CC37" i="1" l="1"/>
  <c r="CA37" i="1"/>
  <c r="CB37" i="1"/>
  <c r="CD37" i="1" l="1"/>
  <c r="CE37" i="1" s="1"/>
  <c r="BZ37" i="1"/>
  <c r="CF37" i="1" s="1"/>
  <c r="CA38" i="1"/>
  <c r="CC38" i="1"/>
  <c r="CB38" i="1" l="1"/>
  <c r="CD38" i="1" l="1"/>
  <c r="CE38" i="1" s="1"/>
  <c r="BZ38" i="1"/>
  <c r="CF38" i="1" s="1"/>
  <c r="BL31" i="1"/>
  <c r="CC39" i="1"/>
  <c r="CA39" i="1"/>
  <c r="CB39" i="1" s="1"/>
  <c r="CJ281" i="1"/>
  <c r="CD39" i="1" l="1"/>
  <c r="CE39" i="1" s="1"/>
  <c r="BZ39" i="1"/>
  <c r="CF39" i="1" s="1"/>
  <c r="BN31" i="1"/>
  <c r="BO31" i="1" s="1"/>
  <c r="BJ31" i="1"/>
  <c r="BP31" i="1" s="1"/>
  <c r="BK32" i="1"/>
  <c r="BM32" i="1"/>
  <c r="CA40" i="1"/>
  <c r="CC40" i="1"/>
  <c r="BL32" i="1" l="1"/>
  <c r="BN32" i="1" l="1"/>
  <c r="BO32" i="1" s="1"/>
  <c r="BJ32" i="1"/>
  <c r="BP32" i="1" s="1"/>
  <c r="BM33" i="1" l="1"/>
  <c r="BK33" i="1"/>
  <c r="CJ282" i="1"/>
  <c r="CJ283" i="1" l="1"/>
  <c r="CJ284" i="1" l="1"/>
  <c r="CJ285" i="1" l="1"/>
  <c r="CJ286" i="1" l="1"/>
  <c r="CJ287" i="1" l="1"/>
  <c r="CJ288" i="1" l="1"/>
  <c r="CJ289" i="1" l="1"/>
  <c r="CJ268" i="1" l="1"/>
  <c r="CJ269" i="1" l="1"/>
  <c r="CJ270" i="1" l="1"/>
  <c r="CJ271" i="1" l="1"/>
  <c r="CJ272" i="1" l="1"/>
  <c r="CJ273" i="1" l="1"/>
  <c r="CJ274" i="1" l="1"/>
  <c r="CJ275" i="1" l="1"/>
  <c r="CJ276" i="1" l="1"/>
  <c r="CJ277" i="1" l="1"/>
  <c r="CJ278" i="1" l="1"/>
  <c r="CJ279" i="1" l="1"/>
  <c r="CJ280" i="1" l="1"/>
  <c r="W28" i="1" l="1"/>
  <c r="Y28" i="1" s="1"/>
  <c r="Z28" i="1" s="1"/>
  <c r="U28" i="1" l="1"/>
  <c r="AA28" i="1" s="1"/>
  <c r="V29" i="1"/>
  <c r="X29" i="1"/>
  <c r="W29" i="1" l="1"/>
  <c r="U29" i="1" s="1"/>
  <c r="AA29" i="1" s="1"/>
  <c r="Y29" i="1" l="1"/>
  <c r="Z29" i="1" l="1"/>
  <c r="V30" i="1" l="1"/>
  <c r="X30" i="1"/>
  <c r="W30" i="1" l="1"/>
  <c r="U30" i="1" s="1"/>
  <c r="AA30" i="1" s="1"/>
  <c r="Y30" i="1" l="1"/>
  <c r="Z30" i="1" l="1"/>
  <c r="X31" i="1" l="1"/>
  <c r="V31" i="1"/>
  <c r="W31" i="1" l="1"/>
  <c r="U31" i="1" s="1"/>
  <c r="AA31" i="1" s="1"/>
  <c r="Y31" i="1" l="1"/>
  <c r="Z31" i="1" l="1"/>
  <c r="V32" i="1" l="1"/>
  <c r="X32" i="1"/>
  <c r="W32" i="1" l="1"/>
  <c r="U32" i="1" s="1"/>
  <c r="AA32" i="1" s="1"/>
  <c r="Y32" i="1" l="1"/>
  <c r="Z32" i="1" l="1"/>
  <c r="V33" i="1" l="1"/>
  <c r="X33" i="1"/>
  <c r="W33" i="1" l="1"/>
  <c r="U33" i="1" s="1"/>
  <c r="AA33" i="1" s="1"/>
  <c r="Y33" i="1" l="1"/>
  <c r="Z33" i="1" l="1"/>
  <c r="X34" i="1" l="1"/>
  <c r="V34" i="1"/>
  <c r="W34" i="1" s="1"/>
  <c r="Y34" i="1" l="1"/>
  <c r="Z34" i="1" s="1"/>
  <c r="U34" i="1"/>
  <c r="AA34" i="1" s="1"/>
  <c r="V35" i="1"/>
  <c r="W35" i="1" s="1"/>
  <c r="X35" i="1"/>
  <c r="Y35" i="1" l="1"/>
  <c r="Z35" i="1" s="1"/>
  <c r="U35" i="1"/>
  <c r="AA35" i="1" s="1"/>
  <c r="V36" i="1"/>
  <c r="W36" i="1" s="1"/>
  <c r="X36" i="1"/>
  <c r="Y36" i="1" l="1"/>
  <c r="Z36" i="1" s="1"/>
  <c r="U36" i="1"/>
  <c r="AA36" i="1" s="1"/>
  <c r="V37" i="1"/>
  <c r="W37" i="1" s="1"/>
  <c r="X37" i="1"/>
  <c r="Y37" i="1" l="1"/>
  <c r="Z37" i="1" s="1"/>
  <c r="U37" i="1"/>
  <c r="AA37" i="1" s="1"/>
  <c r="V38" i="1"/>
  <c r="W38" i="1" s="1"/>
  <c r="X38" i="1"/>
  <c r="Y38" i="1" l="1"/>
  <c r="Z38" i="1" s="1"/>
  <c r="U38" i="1"/>
  <c r="AA38" i="1" s="1"/>
  <c r="X39" i="1"/>
  <c r="V39" i="1"/>
  <c r="W39" i="1" s="1"/>
  <c r="Y39" i="1" l="1"/>
  <c r="Z39" i="1" s="1"/>
  <c r="U39" i="1"/>
  <c r="AA39" i="1" s="1"/>
  <c r="V40" i="1"/>
  <c r="W40" i="1" s="1"/>
  <c r="X40" i="1"/>
  <c r="Y40" i="1" l="1"/>
  <c r="Z40" i="1" s="1"/>
  <c r="U40" i="1"/>
  <c r="AA40" i="1" s="1"/>
  <c r="V41" i="1"/>
  <c r="W41" i="1" s="1"/>
  <c r="X41" i="1"/>
  <c r="Y41" i="1" l="1"/>
  <c r="Z41" i="1" s="1"/>
  <c r="U41" i="1"/>
  <c r="AA41" i="1" s="1"/>
  <c r="X42" i="1"/>
  <c r="V42" i="1"/>
  <c r="W42" i="1" s="1"/>
  <c r="Y42" i="1" l="1"/>
  <c r="Z42" i="1" s="1"/>
  <c r="U42" i="1"/>
  <c r="AA42" i="1" s="1"/>
  <c r="V43" i="1"/>
  <c r="W43" i="1" s="1"/>
  <c r="X43" i="1"/>
  <c r="Y43" i="1" l="1"/>
  <c r="Z43" i="1" s="1"/>
  <c r="U43" i="1"/>
  <c r="AA43" i="1" s="1"/>
  <c r="V44" i="1"/>
  <c r="W44" i="1" s="1"/>
  <c r="X44" i="1"/>
  <c r="Y44" i="1" l="1"/>
  <c r="Z44" i="1" s="1"/>
  <c r="U44" i="1"/>
  <c r="AA44" i="1" s="1"/>
  <c r="V45" i="1"/>
  <c r="W45" i="1" s="1"/>
  <c r="X45" i="1"/>
  <c r="Y45" i="1" l="1"/>
  <c r="Z45" i="1" s="1"/>
  <c r="U45" i="1"/>
  <c r="AA45" i="1" s="1"/>
  <c r="V46" i="1"/>
  <c r="W46" i="1" s="1"/>
  <c r="X46" i="1"/>
  <c r="Y46" i="1" l="1"/>
  <c r="Z46" i="1" s="1"/>
  <c r="U46" i="1"/>
  <c r="AA46" i="1" s="1"/>
  <c r="X47" i="1"/>
  <c r="V47" i="1"/>
  <c r="W47" i="1" s="1"/>
  <c r="Y47" i="1" l="1"/>
  <c r="Z47" i="1" s="1"/>
  <c r="U47" i="1"/>
  <c r="AA47" i="1" s="1"/>
  <c r="V48" i="1"/>
  <c r="W48" i="1" s="1"/>
  <c r="X48" i="1"/>
  <c r="Y48" i="1" l="1"/>
  <c r="Z48" i="1" s="1"/>
  <c r="U48" i="1"/>
  <c r="AA48" i="1" s="1"/>
  <c r="V49" i="1"/>
  <c r="W49" i="1" s="1"/>
  <c r="X49" i="1"/>
  <c r="Y49" i="1" l="1"/>
  <c r="Z49" i="1" s="1"/>
  <c r="U49" i="1"/>
  <c r="AA49" i="1" s="1"/>
  <c r="X50" i="1"/>
  <c r="V50" i="1"/>
  <c r="W50" i="1" s="1"/>
  <c r="Y50" i="1" l="1"/>
  <c r="Z50" i="1" s="1"/>
  <c r="U50" i="1"/>
  <c r="AA50" i="1" s="1"/>
  <c r="V51" i="1"/>
  <c r="W51" i="1" s="1"/>
  <c r="X51" i="1"/>
  <c r="Y51" i="1" l="1"/>
  <c r="Z51" i="1" s="1"/>
  <c r="U51" i="1"/>
  <c r="AA51" i="1" s="1"/>
  <c r="V52" i="1"/>
  <c r="W52" i="1" s="1"/>
  <c r="X52" i="1"/>
  <c r="Y52" i="1" l="1"/>
  <c r="Z52" i="1" s="1"/>
  <c r="U52" i="1"/>
  <c r="AA52" i="1" s="1"/>
  <c r="V53" i="1"/>
  <c r="W53" i="1" s="1"/>
  <c r="X53" i="1"/>
  <c r="Y53" i="1" l="1"/>
  <c r="Z53" i="1" s="1"/>
  <c r="U53" i="1"/>
  <c r="AA53" i="1" s="1"/>
  <c r="V54" i="1"/>
  <c r="W54" i="1" s="1"/>
  <c r="X54" i="1"/>
  <c r="Y54" i="1" l="1"/>
  <c r="Z54" i="1" s="1"/>
  <c r="U54" i="1"/>
  <c r="AA54" i="1" s="1"/>
  <c r="X55" i="1"/>
  <c r="V55" i="1"/>
  <c r="W55" i="1" s="1"/>
  <c r="Y55" i="1" l="1"/>
  <c r="Z55" i="1" s="1"/>
  <c r="U55" i="1"/>
  <c r="AA55" i="1" s="1"/>
  <c r="V56" i="1"/>
  <c r="W56" i="1" s="1"/>
  <c r="X56" i="1"/>
  <c r="Y56" i="1" l="1"/>
  <c r="Z56" i="1" s="1"/>
  <c r="U56" i="1"/>
  <c r="AA56" i="1" s="1"/>
  <c r="V57" i="1"/>
  <c r="W57" i="1" s="1"/>
  <c r="X57" i="1"/>
  <c r="Y57" i="1" l="1"/>
  <c r="Z57" i="1" s="1"/>
  <c r="U57" i="1"/>
  <c r="AA57" i="1" s="1"/>
  <c r="X58" i="1"/>
  <c r="V58" i="1"/>
  <c r="W58" i="1" s="1"/>
  <c r="Y58" i="1" l="1"/>
  <c r="Z58" i="1" s="1"/>
  <c r="U58" i="1"/>
  <c r="AA58" i="1" s="1"/>
  <c r="V59" i="1"/>
  <c r="W59" i="1" s="1"/>
  <c r="X59" i="1"/>
  <c r="Y59" i="1" l="1"/>
  <c r="Z59" i="1" s="1"/>
  <c r="U59" i="1"/>
  <c r="AA59" i="1" s="1"/>
  <c r="V60" i="1"/>
  <c r="W60" i="1" s="1"/>
  <c r="X60" i="1"/>
  <c r="Y60" i="1" l="1"/>
  <c r="Z60" i="1" s="1"/>
  <c r="U60" i="1"/>
  <c r="AA60" i="1" s="1"/>
  <c r="V61" i="1"/>
  <c r="W61" i="1" s="1"/>
  <c r="X61" i="1"/>
  <c r="Y61" i="1" l="1"/>
  <c r="Z61" i="1" s="1"/>
  <c r="U61" i="1"/>
  <c r="AA61" i="1" s="1"/>
  <c r="V62" i="1"/>
  <c r="W62" i="1" s="1"/>
  <c r="X62" i="1"/>
  <c r="Y62" i="1" l="1"/>
  <c r="Z62" i="1" s="1"/>
  <c r="U62" i="1"/>
  <c r="AA62" i="1" s="1"/>
  <c r="X63" i="1"/>
  <c r="V63" i="1"/>
  <c r="W63" i="1" s="1"/>
  <c r="Y63" i="1" l="1"/>
  <c r="Z63" i="1" s="1"/>
  <c r="U63" i="1"/>
  <c r="AA63" i="1" s="1"/>
  <c r="V64" i="1"/>
  <c r="W64" i="1" s="1"/>
  <c r="X64" i="1"/>
  <c r="Y64" i="1" l="1"/>
  <c r="Z64" i="1" s="1"/>
  <c r="U64" i="1"/>
  <c r="AA64" i="1" s="1"/>
  <c r="V65" i="1"/>
  <c r="W65" i="1" s="1"/>
  <c r="X65" i="1"/>
  <c r="Y65" i="1" l="1"/>
  <c r="Z65" i="1" s="1"/>
  <c r="U65" i="1"/>
  <c r="AA65" i="1" s="1"/>
  <c r="X66" i="1"/>
  <c r="V66" i="1"/>
  <c r="W66" i="1" s="1"/>
  <c r="Y66" i="1" l="1"/>
  <c r="Z66" i="1" s="1"/>
  <c r="U66" i="1"/>
  <c r="AA66" i="1" s="1"/>
  <c r="V67" i="1"/>
  <c r="W67" i="1" s="1"/>
  <c r="X67" i="1"/>
  <c r="Y67" i="1" l="1"/>
  <c r="Z67" i="1" s="1"/>
  <c r="U67" i="1"/>
  <c r="AA67" i="1" s="1"/>
  <c r="V68" i="1"/>
  <c r="W68" i="1" s="1"/>
  <c r="X68" i="1"/>
  <c r="Y68" i="1" l="1"/>
  <c r="Z68" i="1" s="1"/>
  <c r="U68" i="1"/>
  <c r="AA68" i="1" s="1"/>
  <c r="V69" i="1"/>
  <c r="W69" i="1" s="1"/>
  <c r="X69" i="1"/>
  <c r="Y69" i="1" l="1"/>
  <c r="Z69" i="1" s="1"/>
  <c r="U69" i="1"/>
  <c r="AA69" i="1" s="1"/>
  <c r="V70" i="1"/>
  <c r="W70" i="1" s="1"/>
  <c r="X70" i="1"/>
  <c r="Y70" i="1" l="1"/>
  <c r="Z70" i="1" s="1"/>
  <c r="U70" i="1"/>
  <c r="AA70" i="1" s="1"/>
  <c r="X71" i="1"/>
  <c r="V71" i="1"/>
  <c r="W71" i="1" s="1"/>
  <c r="Y71" i="1" l="1"/>
  <c r="Z71" i="1" s="1"/>
  <c r="U71" i="1"/>
  <c r="AA71" i="1" s="1"/>
  <c r="V72" i="1"/>
  <c r="W72" i="1" s="1"/>
  <c r="X72" i="1"/>
  <c r="Y72" i="1" l="1"/>
  <c r="Z72" i="1" s="1"/>
  <c r="U72" i="1"/>
  <c r="AA72" i="1" s="1"/>
  <c r="V73" i="1"/>
  <c r="W73" i="1" s="1"/>
  <c r="X73" i="1"/>
  <c r="Y73" i="1" l="1"/>
  <c r="Z73" i="1" s="1"/>
  <c r="U73" i="1"/>
  <c r="AA73" i="1" s="1"/>
  <c r="X74" i="1"/>
  <c r="V74" i="1"/>
  <c r="W74" i="1" s="1"/>
  <c r="Y74" i="1" l="1"/>
  <c r="Z74" i="1" s="1"/>
  <c r="U74" i="1"/>
  <c r="AA74" i="1" s="1"/>
  <c r="V75" i="1"/>
  <c r="W75" i="1" s="1"/>
  <c r="X75" i="1"/>
  <c r="Y75" i="1" l="1"/>
  <c r="Z75" i="1" s="1"/>
  <c r="U75" i="1"/>
  <c r="AA75" i="1" s="1"/>
  <c r="V76" i="1"/>
  <c r="W76" i="1" s="1"/>
  <c r="X76" i="1"/>
  <c r="Y76" i="1" l="1"/>
  <c r="Z76" i="1" s="1"/>
  <c r="U76" i="1"/>
  <c r="AA76" i="1" s="1"/>
  <c r="V77" i="1"/>
  <c r="W77" i="1" s="1"/>
  <c r="X77" i="1"/>
  <c r="Y77" i="1" l="1"/>
  <c r="Z77" i="1" s="1"/>
  <c r="U77" i="1"/>
  <c r="AA77" i="1" s="1"/>
  <c r="V78" i="1"/>
  <c r="W78" i="1" s="1"/>
  <c r="X78" i="1"/>
  <c r="Y78" i="1" l="1"/>
  <c r="Z78" i="1" s="1"/>
  <c r="U78" i="1"/>
  <c r="AA78" i="1" s="1"/>
  <c r="X79" i="1"/>
  <c r="V79" i="1"/>
  <c r="W79" i="1" s="1"/>
  <c r="Y79" i="1" l="1"/>
  <c r="Z79" i="1" s="1"/>
  <c r="U79" i="1"/>
  <c r="AA79" i="1" s="1"/>
  <c r="V80" i="1"/>
  <c r="W80" i="1" s="1"/>
  <c r="X80" i="1"/>
  <c r="Y80" i="1" l="1"/>
  <c r="Z80" i="1" s="1"/>
  <c r="U80" i="1"/>
  <c r="AA80" i="1" s="1"/>
  <c r="V81" i="1"/>
  <c r="W81" i="1" s="1"/>
  <c r="X81" i="1"/>
  <c r="Y81" i="1" l="1"/>
  <c r="Z81" i="1" s="1"/>
  <c r="U81" i="1"/>
  <c r="AA81" i="1" s="1"/>
  <c r="X82" i="1"/>
  <c r="V82" i="1"/>
  <c r="W82" i="1" s="1"/>
  <c r="Y82" i="1" l="1"/>
  <c r="Z82" i="1" s="1"/>
  <c r="U82" i="1"/>
  <c r="AA82" i="1" s="1"/>
  <c r="V83" i="1"/>
  <c r="W83" i="1" s="1"/>
  <c r="X83" i="1"/>
  <c r="Y83" i="1" l="1"/>
  <c r="Z83" i="1" s="1"/>
  <c r="U83" i="1"/>
  <c r="AA83" i="1" s="1"/>
  <c r="V84" i="1"/>
  <c r="W84" i="1" s="1"/>
  <c r="X84" i="1"/>
  <c r="Y84" i="1" l="1"/>
  <c r="Z84" i="1" s="1"/>
  <c r="U84" i="1"/>
  <c r="AA84" i="1" s="1"/>
  <c r="V85" i="1"/>
  <c r="W85" i="1" s="1"/>
  <c r="X85" i="1"/>
  <c r="Y85" i="1" l="1"/>
  <c r="Z85" i="1" s="1"/>
  <c r="U85" i="1"/>
  <c r="AA85" i="1" s="1"/>
  <c r="V86" i="1"/>
  <c r="W86" i="1" s="1"/>
  <c r="X86" i="1"/>
  <c r="Y86" i="1" l="1"/>
  <c r="Z86" i="1" s="1"/>
  <c r="U86" i="1"/>
  <c r="AA86" i="1" s="1"/>
  <c r="X87" i="1"/>
  <c r="V87" i="1"/>
  <c r="W87" i="1" s="1"/>
  <c r="Y87" i="1" l="1"/>
  <c r="Z87" i="1" s="1"/>
  <c r="U87" i="1"/>
  <c r="AA87" i="1" s="1"/>
  <c r="V88" i="1"/>
  <c r="W88" i="1" s="1"/>
  <c r="X88" i="1"/>
  <c r="Y88" i="1" l="1"/>
  <c r="Z88" i="1" s="1"/>
  <c r="U88" i="1"/>
  <c r="AA88" i="1" s="1"/>
  <c r="V89" i="1"/>
  <c r="W89" i="1" s="1"/>
  <c r="X89" i="1"/>
  <c r="Y89" i="1" l="1"/>
  <c r="Z89" i="1" s="1"/>
  <c r="U89" i="1"/>
  <c r="AA89" i="1" s="1"/>
  <c r="X90" i="1"/>
  <c r="V90" i="1"/>
  <c r="W90" i="1" s="1"/>
  <c r="Y90" i="1" l="1"/>
  <c r="Z90" i="1" s="1"/>
  <c r="U90" i="1"/>
  <c r="AA90" i="1" s="1"/>
  <c r="V91" i="1"/>
  <c r="W91" i="1" s="1"/>
  <c r="X91" i="1"/>
  <c r="Y91" i="1" l="1"/>
  <c r="Z91" i="1" s="1"/>
  <c r="U91" i="1"/>
  <c r="AA91" i="1" s="1"/>
  <c r="V92" i="1"/>
  <c r="W92" i="1" s="1"/>
  <c r="X92" i="1"/>
  <c r="Y92" i="1" l="1"/>
  <c r="Z92" i="1" s="1"/>
  <c r="U92" i="1"/>
  <c r="AA92" i="1" s="1"/>
  <c r="V93" i="1"/>
  <c r="W93" i="1" s="1"/>
  <c r="X93" i="1"/>
  <c r="Y93" i="1" l="1"/>
  <c r="Z93" i="1" s="1"/>
  <c r="U93" i="1"/>
  <c r="AA93" i="1" s="1"/>
  <c r="V94" i="1"/>
  <c r="W94" i="1" s="1"/>
  <c r="X94" i="1"/>
  <c r="Y94" i="1" l="1"/>
  <c r="Z94" i="1" s="1"/>
  <c r="U94" i="1"/>
  <c r="AA94" i="1" s="1"/>
  <c r="X95" i="1"/>
  <c r="V95" i="1"/>
  <c r="W95" i="1" s="1"/>
  <c r="Y95" i="1" l="1"/>
  <c r="Z95" i="1" s="1"/>
  <c r="U95" i="1"/>
  <c r="AA95" i="1" s="1"/>
  <c r="V96" i="1"/>
  <c r="W96" i="1" s="1"/>
  <c r="X96" i="1"/>
  <c r="Y96" i="1" l="1"/>
  <c r="Z96" i="1" s="1"/>
  <c r="U96" i="1"/>
  <c r="AA96" i="1" s="1"/>
  <c r="V97" i="1"/>
  <c r="W97" i="1" s="1"/>
  <c r="X97" i="1"/>
  <c r="Y97" i="1" l="1"/>
  <c r="Z97" i="1" s="1"/>
  <c r="U97" i="1"/>
  <c r="AA97" i="1" s="1"/>
  <c r="X98" i="1"/>
  <c r="V98" i="1"/>
  <c r="W98" i="1" s="1"/>
  <c r="Y98" i="1" l="1"/>
  <c r="Z98" i="1" s="1"/>
  <c r="U98" i="1"/>
  <c r="AA98" i="1" s="1"/>
  <c r="V99" i="1"/>
  <c r="W99" i="1" s="1"/>
  <c r="X99" i="1"/>
  <c r="Y99" i="1" l="1"/>
  <c r="Z99" i="1" s="1"/>
  <c r="U99" i="1"/>
  <c r="AA99" i="1" s="1"/>
  <c r="V100" i="1"/>
  <c r="W100" i="1" s="1"/>
  <c r="X100" i="1"/>
  <c r="Y100" i="1" l="1"/>
  <c r="Z100" i="1" s="1"/>
  <c r="U100" i="1"/>
  <c r="AA100" i="1" s="1"/>
  <c r="V101" i="1"/>
  <c r="W101" i="1" s="1"/>
  <c r="X101" i="1"/>
  <c r="Y101" i="1" l="1"/>
  <c r="Z101" i="1" s="1"/>
  <c r="U101" i="1"/>
  <c r="AA101" i="1" s="1"/>
  <c r="V102" i="1"/>
  <c r="W102" i="1" s="1"/>
  <c r="X102" i="1"/>
  <c r="Y102" i="1" l="1"/>
  <c r="Z102" i="1" s="1"/>
  <c r="U102" i="1"/>
  <c r="AA102" i="1" s="1"/>
  <c r="X103" i="1"/>
  <c r="V103" i="1"/>
  <c r="W103" i="1" s="1"/>
  <c r="Y103" i="1" l="1"/>
  <c r="Z103" i="1" s="1"/>
  <c r="U103" i="1"/>
  <c r="AA103" i="1" s="1"/>
  <c r="V104" i="1"/>
  <c r="W104" i="1" s="1"/>
  <c r="X104" i="1"/>
  <c r="Y104" i="1" l="1"/>
  <c r="Z104" i="1" s="1"/>
  <c r="U104" i="1"/>
  <c r="AA104" i="1" s="1"/>
  <c r="V105" i="1"/>
  <c r="W105" i="1" s="1"/>
  <c r="X105" i="1"/>
  <c r="Y105" i="1" l="1"/>
  <c r="Z105" i="1" s="1"/>
  <c r="U105" i="1"/>
  <c r="AA105" i="1" s="1"/>
  <c r="X106" i="1"/>
  <c r="V106" i="1"/>
  <c r="W106" i="1" s="1"/>
  <c r="Y106" i="1" l="1"/>
  <c r="Z106" i="1" s="1"/>
  <c r="U106" i="1"/>
  <c r="AA106" i="1" s="1"/>
  <c r="V107" i="1"/>
  <c r="W107" i="1" s="1"/>
  <c r="X107" i="1"/>
  <c r="Y107" i="1" l="1"/>
  <c r="Z107" i="1" s="1"/>
  <c r="U107" i="1"/>
  <c r="AA107" i="1" s="1"/>
  <c r="V108" i="1"/>
  <c r="W108" i="1" s="1"/>
  <c r="X108" i="1"/>
  <c r="Y108" i="1" l="1"/>
  <c r="Z108" i="1" s="1"/>
  <c r="U108" i="1"/>
  <c r="AA108" i="1" s="1"/>
  <c r="V109" i="1"/>
  <c r="W109" i="1" s="1"/>
  <c r="X109" i="1"/>
  <c r="Y109" i="1" l="1"/>
  <c r="Z109" i="1" s="1"/>
  <c r="U109" i="1"/>
  <c r="AA109" i="1" s="1"/>
  <c r="V110" i="1"/>
  <c r="W110" i="1" s="1"/>
  <c r="X110" i="1"/>
  <c r="Y110" i="1" l="1"/>
  <c r="Z110" i="1" s="1"/>
  <c r="U110" i="1"/>
  <c r="AA110" i="1" s="1"/>
  <c r="X111" i="1"/>
  <c r="V111" i="1"/>
  <c r="W111" i="1" s="1"/>
  <c r="Y111" i="1" l="1"/>
  <c r="Z111" i="1" s="1"/>
  <c r="U111" i="1"/>
  <c r="AA111" i="1" s="1"/>
  <c r="V112" i="1"/>
  <c r="W112" i="1" s="1"/>
  <c r="X112" i="1"/>
  <c r="Y112" i="1" l="1"/>
  <c r="Z112" i="1" s="1"/>
  <c r="U112" i="1"/>
  <c r="AA112" i="1" s="1"/>
  <c r="V113" i="1"/>
  <c r="W113" i="1" s="1"/>
  <c r="X113" i="1"/>
  <c r="Y113" i="1" l="1"/>
  <c r="Z113" i="1" s="1"/>
  <c r="U113" i="1"/>
  <c r="AA113" i="1" s="1"/>
  <c r="X114" i="1"/>
  <c r="V114" i="1"/>
  <c r="W114" i="1" s="1"/>
  <c r="Y114" i="1" l="1"/>
  <c r="Z114" i="1" s="1"/>
  <c r="U114" i="1"/>
  <c r="AA114" i="1" s="1"/>
  <c r="V115" i="1"/>
  <c r="W115" i="1" s="1"/>
  <c r="X115" i="1"/>
  <c r="Y115" i="1" l="1"/>
  <c r="Z115" i="1" s="1"/>
  <c r="U115" i="1"/>
  <c r="AA115" i="1" s="1"/>
  <c r="V116" i="1"/>
  <c r="W116" i="1" s="1"/>
  <c r="X116" i="1"/>
  <c r="Y116" i="1" l="1"/>
  <c r="Z116" i="1" s="1"/>
  <c r="U116" i="1"/>
  <c r="AA116" i="1" s="1"/>
  <c r="V117" i="1"/>
  <c r="W117" i="1" s="1"/>
  <c r="X117" i="1"/>
  <c r="Y117" i="1" l="1"/>
  <c r="Z117" i="1" s="1"/>
  <c r="U117" i="1"/>
  <c r="AA117" i="1" s="1"/>
  <c r="V118" i="1"/>
  <c r="W118" i="1" s="1"/>
  <c r="X118" i="1"/>
  <c r="Y118" i="1" l="1"/>
  <c r="Z118" i="1" s="1"/>
  <c r="U118" i="1"/>
  <c r="AA118" i="1" s="1"/>
  <c r="X119" i="1"/>
  <c r="V119" i="1"/>
  <c r="W119" i="1" s="1"/>
  <c r="Y119" i="1" l="1"/>
  <c r="Z119" i="1" s="1"/>
  <c r="U119" i="1"/>
  <c r="AA119" i="1" s="1"/>
  <c r="V120" i="1"/>
  <c r="W120" i="1" s="1"/>
  <c r="X120" i="1"/>
  <c r="Y120" i="1" l="1"/>
  <c r="Z120" i="1" s="1"/>
  <c r="U120" i="1"/>
  <c r="AA120" i="1" s="1"/>
  <c r="V121" i="1"/>
  <c r="W121" i="1" s="1"/>
  <c r="X121" i="1"/>
  <c r="Y121" i="1" l="1"/>
  <c r="Z121" i="1" s="1"/>
  <c r="U121" i="1"/>
  <c r="AA121" i="1" s="1"/>
  <c r="X122" i="1"/>
  <c r="V122" i="1"/>
  <c r="W122" i="1" s="1"/>
  <c r="Y122" i="1" l="1"/>
  <c r="Z122" i="1" s="1"/>
  <c r="U122" i="1"/>
  <c r="AA122" i="1" s="1"/>
  <c r="V123" i="1"/>
  <c r="W123" i="1" s="1"/>
  <c r="X123" i="1"/>
  <c r="Y123" i="1" l="1"/>
  <c r="Z123" i="1" s="1"/>
  <c r="U123" i="1"/>
  <c r="AA123" i="1" s="1"/>
  <c r="V124" i="1"/>
  <c r="W124" i="1" s="1"/>
  <c r="X124" i="1"/>
  <c r="Y124" i="1" l="1"/>
  <c r="Z124" i="1" s="1"/>
  <c r="U124" i="1"/>
  <c r="AA124" i="1" s="1"/>
  <c r="V125" i="1"/>
  <c r="W125" i="1" s="1"/>
  <c r="X125" i="1"/>
  <c r="Y125" i="1" l="1"/>
  <c r="Z125" i="1" s="1"/>
  <c r="U125" i="1"/>
  <c r="AA125" i="1" s="1"/>
  <c r="V126" i="1"/>
  <c r="W126" i="1" s="1"/>
  <c r="X126" i="1"/>
  <c r="Y126" i="1" l="1"/>
  <c r="Z126" i="1" s="1"/>
  <c r="U126" i="1"/>
  <c r="AA126" i="1" s="1"/>
  <c r="X127" i="1"/>
  <c r="V127" i="1"/>
  <c r="W127" i="1" s="1"/>
  <c r="Y127" i="1" l="1"/>
  <c r="Z127" i="1" s="1"/>
  <c r="U127" i="1"/>
  <c r="AA127" i="1" s="1"/>
  <c r="V128" i="1"/>
  <c r="W128" i="1" s="1"/>
  <c r="X128" i="1"/>
  <c r="Y128" i="1" l="1"/>
  <c r="Z128" i="1" s="1"/>
  <c r="U128" i="1"/>
  <c r="AA128" i="1" s="1"/>
  <c r="V129" i="1"/>
  <c r="W129" i="1" s="1"/>
  <c r="X129" i="1"/>
  <c r="Y129" i="1" l="1"/>
  <c r="Z129" i="1" s="1"/>
  <c r="U129" i="1"/>
  <c r="AA129" i="1" s="1"/>
  <c r="X130" i="1"/>
  <c r="V130" i="1"/>
  <c r="W130" i="1" s="1"/>
  <c r="Y130" i="1" l="1"/>
  <c r="Z130" i="1" s="1"/>
  <c r="U130" i="1"/>
  <c r="AA130" i="1" s="1"/>
  <c r="V131" i="1"/>
  <c r="W131" i="1" s="1"/>
  <c r="X131" i="1"/>
  <c r="Y131" i="1" l="1"/>
  <c r="Z131" i="1" s="1"/>
  <c r="U131" i="1"/>
  <c r="AA131" i="1" s="1"/>
  <c r="V132" i="1"/>
  <c r="W132" i="1" s="1"/>
  <c r="X132" i="1"/>
  <c r="Y132" i="1" l="1"/>
  <c r="Z132" i="1" s="1"/>
  <c r="U132" i="1"/>
  <c r="AA132" i="1" s="1"/>
  <c r="V133" i="1"/>
  <c r="W133" i="1" s="1"/>
  <c r="X133" i="1"/>
  <c r="Y133" i="1" l="1"/>
  <c r="Z133" i="1" s="1"/>
  <c r="U133" i="1"/>
  <c r="AA133" i="1" s="1"/>
  <c r="V134" i="1"/>
  <c r="W134" i="1" s="1"/>
  <c r="X134" i="1"/>
  <c r="Y134" i="1" l="1"/>
  <c r="Z134" i="1" s="1"/>
  <c r="U134" i="1"/>
  <c r="AA134" i="1" s="1"/>
  <c r="X135" i="1"/>
  <c r="V135" i="1"/>
  <c r="W135" i="1" s="1"/>
  <c r="Y135" i="1" l="1"/>
  <c r="Z135" i="1" s="1"/>
  <c r="U135" i="1"/>
  <c r="AA135" i="1" s="1"/>
  <c r="V136" i="1"/>
  <c r="W136" i="1" s="1"/>
  <c r="X136" i="1"/>
  <c r="Y136" i="1" l="1"/>
  <c r="Z136" i="1" s="1"/>
  <c r="U136" i="1"/>
  <c r="AA136" i="1" s="1"/>
  <c r="V137" i="1"/>
  <c r="W137" i="1" s="1"/>
  <c r="X137" i="1"/>
  <c r="Y137" i="1" l="1"/>
  <c r="Z137" i="1" s="1"/>
  <c r="U137" i="1"/>
  <c r="AA137" i="1" s="1"/>
  <c r="X138" i="1"/>
  <c r="V138" i="1"/>
  <c r="W138" i="1" s="1"/>
  <c r="Y138" i="1" l="1"/>
  <c r="Z138" i="1" s="1"/>
  <c r="U138" i="1"/>
  <c r="AA138" i="1" s="1"/>
  <c r="V139" i="1"/>
  <c r="W139" i="1" s="1"/>
  <c r="X139" i="1"/>
  <c r="Y139" i="1" l="1"/>
  <c r="Z139" i="1" s="1"/>
  <c r="U139" i="1"/>
  <c r="AA139" i="1" s="1"/>
  <c r="V140" i="1"/>
  <c r="W140" i="1" s="1"/>
  <c r="X140" i="1"/>
  <c r="Y140" i="1" l="1"/>
  <c r="Z140" i="1" s="1"/>
  <c r="U140" i="1"/>
  <c r="AA140" i="1" s="1"/>
  <c r="V141" i="1"/>
  <c r="W141" i="1" s="1"/>
  <c r="X141" i="1"/>
  <c r="Y141" i="1" l="1"/>
  <c r="Z141" i="1" s="1"/>
  <c r="U141" i="1"/>
  <c r="AA141" i="1" s="1"/>
  <c r="V142" i="1"/>
  <c r="W142" i="1" s="1"/>
  <c r="X142" i="1"/>
  <c r="Y142" i="1" l="1"/>
  <c r="Z142" i="1" s="1"/>
  <c r="U142" i="1"/>
  <c r="AA142" i="1" s="1"/>
  <c r="X143" i="1"/>
  <c r="V143" i="1"/>
  <c r="W143" i="1" s="1"/>
  <c r="Y143" i="1" l="1"/>
  <c r="Z143" i="1" s="1"/>
  <c r="U143" i="1"/>
  <c r="AA143" i="1" s="1"/>
  <c r="V144" i="1"/>
  <c r="W144" i="1" s="1"/>
  <c r="X144" i="1"/>
  <c r="Y144" i="1" l="1"/>
  <c r="Z144" i="1" s="1"/>
  <c r="U144" i="1"/>
  <c r="AA144" i="1" s="1"/>
  <c r="V145" i="1"/>
  <c r="W145" i="1" s="1"/>
  <c r="X145" i="1"/>
  <c r="Y145" i="1" l="1"/>
  <c r="Z145" i="1" s="1"/>
  <c r="U145" i="1"/>
  <c r="AA145" i="1" s="1"/>
  <c r="X146" i="1"/>
  <c r="V146" i="1"/>
  <c r="W146" i="1" s="1"/>
  <c r="Y146" i="1" l="1"/>
  <c r="Z146" i="1" s="1"/>
  <c r="U146" i="1"/>
  <c r="AA146" i="1" s="1"/>
  <c r="V147" i="1"/>
  <c r="W147" i="1" s="1"/>
  <c r="X147" i="1"/>
  <c r="Y147" i="1" l="1"/>
  <c r="Z147" i="1" s="1"/>
  <c r="U147" i="1"/>
  <c r="AA147" i="1" s="1"/>
  <c r="V148" i="1"/>
  <c r="W148" i="1" s="1"/>
  <c r="X148" i="1"/>
  <c r="Y148" i="1" l="1"/>
  <c r="Z148" i="1" s="1"/>
  <c r="U148" i="1"/>
  <c r="AA148" i="1" s="1"/>
  <c r="V149" i="1"/>
  <c r="W149" i="1" s="1"/>
  <c r="X149" i="1"/>
  <c r="Y149" i="1" l="1"/>
  <c r="Z149" i="1" s="1"/>
  <c r="U149" i="1"/>
  <c r="AA149" i="1" s="1"/>
  <c r="V150" i="1"/>
  <c r="W150" i="1" s="1"/>
  <c r="X150" i="1"/>
  <c r="Y150" i="1" l="1"/>
  <c r="Z150" i="1" s="1"/>
  <c r="U150" i="1"/>
  <c r="AA150" i="1" s="1"/>
  <c r="X151" i="1"/>
  <c r="V151" i="1"/>
  <c r="W151" i="1" s="1"/>
  <c r="Y151" i="1" l="1"/>
  <c r="Z151" i="1" s="1"/>
  <c r="U151" i="1"/>
  <c r="AA151" i="1" s="1"/>
  <c r="V152" i="1"/>
  <c r="W152" i="1" s="1"/>
  <c r="X152" i="1"/>
  <c r="Y152" i="1" l="1"/>
  <c r="Z152" i="1" s="1"/>
  <c r="U152" i="1"/>
  <c r="AA152" i="1" s="1"/>
  <c r="V153" i="1"/>
  <c r="W153" i="1" s="1"/>
  <c r="X153" i="1"/>
  <c r="Y153" i="1" l="1"/>
  <c r="Z153" i="1" s="1"/>
  <c r="U153" i="1"/>
  <c r="AA153" i="1" s="1"/>
  <c r="X154" i="1"/>
  <c r="V154" i="1"/>
  <c r="W154" i="1" s="1"/>
  <c r="Y154" i="1" l="1"/>
  <c r="Z154" i="1" s="1"/>
  <c r="U154" i="1"/>
  <c r="AA154" i="1" s="1"/>
  <c r="V155" i="1"/>
  <c r="W155" i="1" s="1"/>
  <c r="X155" i="1"/>
  <c r="Y155" i="1" l="1"/>
  <c r="Z155" i="1" s="1"/>
  <c r="U155" i="1"/>
  <c r="AA155" i="1" s="1"/>
  <c r="V156" i="1"/>
  <c r="W156" i="1" s="1"/>
  <c r="X156" i="1"/>
  <c r="Y156" i="1" l="1"/>
  <c r="Z156" i="1" s="1"/>
  <c r="U156" i="1"/>
  <c r="AA156" i="1" s="1"/>
  <c r="V157" i="1"/>
  <c r="W157" i="1" s="1"/>
  <c r="X157" i="1"/>
  <c r="Y157" i="1" l="1"/>
  <c r="Z157" i="1" s="1"/>
  <c r="U157" i="1"/>
  <c r="AA157" i="1" s="1"/>
  <c r="V158" i="1"/>
  <c r="W158" i="1" s="1"/>
  <c r="X158" i="1"/>
  <c r="Y158" i="1" l="1"/>
  <c r="Z158" i="1" s="1"/>
  <c r="U158" i="1"/>
  <c r="AA158" i="1" s="1"/>
  <c r="X159" i="1"/>
  <c r="V159" i="1"/>
  <c r="W159" i="1" s="1"/>
  <c r="Y159" i="1" l="1"/>
  <c r="Z159" i="1" s="1"/>
  <c r="U159" i="1"/>
  <c r="AA159" i="1" s="1"/>
  <c r="V160" i="1"/>
  <c r="W160" i="1" s="1"/>
  <c r="X160" i="1"/>
  <c r="Y160" i="1" l="1"/>
  <c r="Z160" i="1" s="1"/>
  <c r="U160" i="1"/>
  <c r="AA160" i="1" s="1"/>
  <c r="V161" i="1"/>
  <c r="W161" i="1" s="1"/>
  <c r="X161" i="1"/>
  <c r="Y161" i="1" l="1"/>
  <c r="Z161" i="1" s="1"/>
  <c r="U161" i="1"/>
  <c r="AA161" i="1" s="1"/>
  <c r="X162" i="1"/>
  <c r="V162" i="1"/>
  <c r="W162" i="1" s="1"/>
  <c r="Y162" i="1" l="1"/>
  <c r="Z162" i="1" s="1"/>
  <c r="U162" i="1"/>
  <c r="AA162" i="1" s="1"/>
  <c r="V163" i="1"/>
  <c r="W163" i="1" s="1"/>
  <c r="X163" i="1"/>
  <c r="Y163" i="1" l="1"/>
  <c r="Z163" i="1" s="1"/>
  <c r="U163" i="1"/>
  <c r="AA163" i="1" s="1"/>
  <c r="V164" i="1"/>
  <c r="W164" i="1" s="1"/>
  <c r="X164" i="1"/>
  <c r="Y164" i="1" l="1"/>
  <c r="Z164" i="1" s="1"/>
  <c r="U164" i="1"/>
  <c r="AA164" i="1" s="1"/>
  <c r="V165" i="1"/>
  <c r="W165" i="1" s="1"/>
  <c r="X165" i="1"/>
  <c r="Y165" i="1" l="1"/>
  <c r="Z165" i="1" s="1"/>
  <c r="U165" i="1"/>
  <c r="AA165" i="1" s="1"/>
  <c r="V166" i="1"/>
  <c r="W166" i="1" s="1"/>
  <c r="X166" i="1"/>
  <c r="Y166" i="1" l="1"/>
  <c r="Z166" i="1" s="1"/>
  <c r="U166" i="1"/>
  <c r="AA166" i="1" s="1"/>
  <c r="X167" i="1"/>
  <c r="V167" i="1"/>
  <c r="W167" i="1" s="1"/>
  <c r="Y167" i="1" l="1"/>
  <c r="Z167" i="1" s="1"/>
  <c r="U167" i="1"/>
  <c r="AA167" i="1" s="1"/>
  <c r="V168" i="1"/>
  <c r="W168" i="1" s="1"/>
  <c r="X168" i="1"/>
  <c r="Y168" i="1" l="1"/>
  <c r="Z168" i="1" s="1"/>
  <c r="U168" i="1"/>
  <c r="AA168" i="1" s="1"/>
  <c r="V169" i="1"/>
  <c r="W169" i="1" s="1"/>
  <c r="X169" i="1"/>
  <c r="Y169" i="1" l="1"/>
  <c r="Z169" i="1" s="1"/>
  <c r="U169" i="1"/>
  <c r="AA169" i="1" s="1"/>
  <c r="X170" i="1"/>
  <c r="V170" i="1"/>
  <c r="W170" i="1" s="1"/>
  <c r="Y170" i="1" l="1"/>
  <c r="Z170" i="1" s="1"/>
  <c r="U170" i="1"/>
  <c r="AA170" i="1" s="1"/>
  <c r="V171" i="1"/>
  <c r="W171" i="1" s="1"/>
  <c r="X171" i="1"/>
  <c r="Y171" i="1" l="1"/>
  <c r="Z171" i="1" s="1"/>
  <c r="U171" i="1"/>
  <c r="AA171" i="1" s="1"/>
  <c r="V172" i="1"/>
  <c r="W172" i="1" s="1"/>
  <c r="X172" i="1"/>
  <c r="Y172" i="1" l="1"/>
  <c r="Z172" i="1" s="1"/>
  <c r="U172" i="1"/>
  <c r="AA172" i="1" s="1"/>
  <c r="V173" i="1"/>
  <c r="W173" i="1" s="1"/>
  <c r="X173" i="1"/>
  <c r="Y173" i="1" l="1"/>
  <c r="Z173" i="1" s="1"/>
  <c r="U173" i="1"/>
  <c r="AA173" i="1" s="1"/>
  <c r="V174" i="1"/>
  <c r="W174" i="1" s="1"/>
  <c r="X174" i="1"/>
  <c r="Y174" i="1" l="1"/>
  <c r="Z174" i="1" s="1"/>
  <c r="U174" i="1"/>
  <c r="AA174" i="1" s="1"/>
  <c r="X175" i="1"/>
  <c r="V175" i="1"/>
  <c r="W175" i="1" s="1"/>
  <c r="Y175" i="1" l="1"/>
  <c r="Z175" i="1" s="1"/>
  <c r="U175" i="1"/>
  <c r="AA175" i="1" s="1"/>
  <c r="V176" i="1"/>
  <c r="W176" i="1" s="1"/>
  <c r="X176" i="1"/>
  <c r="Y176" i="1" l="1"/>
  <c r="Z176" i="1" s="1"/>
  <c r="U176" i="1"/>
  <c r="AA176" i="1" s="1"/>
  <c r="V177" i="1"/>
  <c r="W177" i="1" s="1"/>
  <c r="X177" i="1"/>
  <c r="Y177" i="1" l="1"/>
  <c r="Z177" i="1" s="1"/>
  <c r="U177" i="1"/>
  <c r="AA177" i="1" s="1"/>
  <c r="X178" i="1"/>
  <c r="V178" i="1"/>
  <c r="W178" i="1" s="1"/>
  <c r="Y178" i="1" l="1"/>
  <c r="Z178" i="1" s="1"/>
  <c r="U178" i="1"/>
  <c r="AA178" i="1" s="1"/>
  <c r="V179" i="1"/>
  <c r="W179" i="1" s="1"/>
  <c r="X179" i="1"/>
  <c r="Y179" i="1" l="1"/>
  <c r="Z179" i="1" s="1"/>
  <c r="U179" i="1"/>
  <c r="AA179" i="1" s="1"/>
  <c r="V180" i="1"/>
  <c r="W180" i="1" s="1"/>
  <c r="X180" i="1"/>
  <c r="Y180" i="1" l="1"/>
  <c r="Z180" i="1" s="1"/>
  <c r="U180" i="1"/>
  <c r="AA180" i="1" s="1"/>
  <c r="V181" i="1"/>
  <c r="W181" i="1" s="1"/>
  <c r="X181" i="1"/>
  <c r="Y181" i="1" l="1"/>
  <c r="Z181" i="1" s="1"/>
  <c r="U181" i="1"/>
  <c r="AA181" i="1" s="1"/>
  <c r="V182" i="1"/>
  <c r="W182" i="1" s="1"/>
  <c r="X182" i="1"/>
  <c r="Y182" i="1" l="1"/>
  <c r="Z182" i="1" s="1"/>
  <c r="U182" i="1"/>
  <c r="AA182" i="1" s="1"/>
  <c r="X183" i="1"/>
  <c r="V183" i="1"/>
  <c r="W183" i="1" s="1"/>
  <c r="Y183" i="1" l="1"/>
  <c r="Z183" i="1" s="1"/>
  <c r="U183" i="1"/>
  <c r="AA183" i="1" s="1"/>
  <c r="V184" i="1"/>
  <c r="W184" i="1" s="1"/>
  <c r="X184" i="1"/>
  <c r="Y184" i="1" l="1"/>
  <c r="Z184" i="1" s="1"/>
  <c r="U184" i="1"/>
  <c r="AA184" i="1" s="1"/>
  <c r="V185" i="1"/>
  <c r="W185" i="1" s="1"/>
  <c r="X185" i="1"/>
  <c r="Y185" i="1" l="1"/>
  <c r="Z185" i="1" s="1"/>
  <c r="U185" i="1"/>
  <c r="AA185" i="1" s="1"/>
  <c r="X186" i="1"/>
  <c r="V186" i="1"/>
  <c r="W186" i="1" s="1"/>
  <c r="Y186" i="1" l="1"/>
  <c r="Z186" i="1" s="1"/>
  <c r="U186" i="1"/>
  <c r="AA186" i="1" s="1"/>
  <c r="V187" i="1"/>
  <c r="W187" i="1" s="1"/>
  <c r="X187" i="1"/>
  <c r="Y187" i="1" l="1"/>
  <c r="Z187" i="1" s="1"/>
  <c r="U187" i="1"/>
  <c r="AA187" i="1" s="1"/>
  <c r="V188" i="1"/>
  <c r="W188" i="1" s="1"/>
  <c r="X188" i="1"/>
  <c r="Y188" i="1" l="1"/>
  <c r="Z188" i="1" s="1"/>
  <c r="U188" i="1"/>
  <c r="AA188" i="1" s="1"/>
  <c r="V189" i="1"/>
  <c r="W189" i="1" s="1"/>
  <c r="X189" i="1"/>
  <c r="Y189" i="1" l="1"/>
  <c r="Z189" i="1" s="1"/>
  <c r="U189" i="1"/>
  <c r="AA189" i="1" s="1"/>
  <c r="V190" i="1"/>
  <c r="W190" i="1" s="1"/>
  <c r="X190" i="1"/>
  <c r="Y190" i="1" l="1"/>
  <c r="Z190" i="1" s="1"/>
  <c r="U190" i="1"/>
  <c r="AA190" i="1" s="1"/>
  <c r="X191" i="1"/>
  <c r="V191" i="1"/>
  <c r="W191" i="1" s="1"/>
  <c r="Y191" i="1" l="1"/>
  <c r="Z191" i="1" s="1"/>
  <c r="U191" i="1"/>
  <c r="AA191" i="1" s="1"/>
  <c r="V192" i="1"/>
  <c r="W192" i="1" s="1"/>
  <c r="X192" i="1"/>
  <c r="Y192" i="1" l="1"/>
  <c r="Z192" i="1" s="1"/>
  <c r="U192" i="1"/>
  <c r="AA192" i="1" s="1"/>
  <c r="V193" i="1"/>
  <c r="W193" i="1" s="1"/>
  <c r="X193" i="1"/>
  <c r="Y193" i="1" l="1"/>
  <c r="Z193" i="1" s="1"/>
  <c r="U193" i="1"/>
  <c r="AA193" i="1" s="1"/>
  <c r="X194" i="1"/>
  <c r="V194" i="1"/>
  <c r="W194" i="1" s="1"/>
  <c r="Y194" i="1" l="1"/>
  <c r="Z194" i="1" s="1"/>
  <c r="U194" i="1"/>
  <c r="AA194" i="1" s="1"/>
  <c r="V195" i="1"/>
  <c r="W195" i="1" s="1"/>
  <c r="X195" i="1"/>
  <c r="Y195" i="1" l="1"/>
  <c r="Z195" i="1" s="1"/>
  <c r="U195" i="1"/>
  <c r="AA195" i="1" s="1"/>
  <c r="V196" i="1"/>
  <c r="W196" i="1" s="1"/>
  <c r="X196" i="1"/>
  <c r="Y196" i="1" l="1"/>
  <c r="Z196" i="1" s="1"/>
  <c r="U196" i="1"/>
  <c r="AA196" i="1" s="1"/>
  <c r="V197" i="1"/>
  <c r="W197" i="1" s="1"/>
  <c r="X197" i="1"/>
  <c r="Y197" i="1" l="1"/>
  <c r="Z197" i="1" s="1"/>
  <c r="U197" i="1"/>
  <c r="AA197" i="1" s="1"/>
  <c r="V198" i="1"/>
  <c r="W198" i="1" s="1"/>
  <c r="X198" i="1"/>
  <c r="Y198" i="1" l="1"/>
  <c r="Z198" i="1" s="1"/>
  <c r="U198" i="1"/>
  <c r="AA198" i="1" s="1"/>
  <c r="X199" i="1"/>
  <c r="V199" i="1"/>
  <c r="W199" i="1" s="1"/>
  <c r="Y199" i="1" l="1"/>
  <c r="Z199" i="1" s="1"/>
  <c r="U199" i="1"/>
  <c r="AA199" i="1" s="1"/>
  <c r="V200" i="1"/>
  <c r="W200" i="1" s="1"/>
  <c r="X200" i="1"/>
  <c r="Y200" i="1" l="1"/>
  <c r="Z200" i="1" s="1"/>
  <c r="U200" i="1"/>
  <c r="AA200" i="1" s="1"/>
  <c r="V201" i="1"/>
  <c r="W201" i="1" s="1"/>
  <c r="X201" i="1"/>
  <c r="Y201" i="1" l="1"/>
  <c r="Z201" i="1" s="1"/>
  <c r="U201" i="1"/>
  <c r="AA201" i="1" s="1"/>
  <c r="X202" i="1"/>
  <c r="V202" i="1"/>
  <c r="W202" i="1" s="1"/>
  <c r="Y202" i="1" l="1"/>
  <c r="Z202" i="1" s="1"/>
  <c r="U202" i="1"/>
  <c r="AA202" i="1" s="1"/>
  <c r="V203" i="1"/>
  <c r="W203" i="1" s="1"/>
  <c r="X203" i="1"/>
  <c r="Y203" i="1" l="1"/>
  <c r="Z203" i="1" s="1"/>
  <c r="U203" i="1"/>
  <c r="AA203" i="1" s="1"/>
  <c r="V204" i="1"/>
  <c r="W204" i="1" s="1"/>
  <c r="X204" i="1"/>
  <c r="Y204" i="1" l="1"/>
  <c r="Z204" i="1" s="1"/>
  <c r="U204" i="1"/>
  <c r="AA204" i="1" s="1"/>
  <c r="V205" i="1"/>
  <c r="W205" i="1" s="1"/>
  <c r="X205" i="1"/>
  <c r="Y205" i="1" l="1"/>
  <c r="Z205" i="1" s="1"/>
  <c r="U205" i="1"/>
  <c r="AA205" i="1" s="1"/>
  <c r="V206" i="1"/>
  <c r="W206" i="1" s="1"/>
  <c r="X206" i="1"/>
  <c r="Y206" i="1" l="1"/>
  <c r="Z206" i="1" s="1"/>
  <c r="U206" i="1"/>
  <c r="AA206" i="1" s="1"/>
  <c r="AA27" i="1" s="1"/>
  <c r="E393" i="1" s="1"/>
  <c r="X207" i="1"/>
  <c r="X388" i="1" s="1"/>
  <c r="V207" i="1"/>
  <c r="V388" i="1" s="1"/>
  <c r="Y207" i="1"/>
  <c r="W207" i="1" l="1"/>
  <c r="Y388" i="1"/>
  <c r="W389" i="1" s="1"/>
  <c r="Z207" i="1"/>
  <c r="U207" i="1" l="1"/>
  <c r="U388" i="1" s="1"/>
  <c r="W388" i="1"/>
  <c r="U389" i="1" s="1"/>
  <c r="AJ191" i="1" l="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189" i="1" l="1"/>
  <c r="AJ190" i="1"/>
  <c r="AF29" i="1"/>
  <c r="AH29" i="1" s="1"/>
  <c r="AI29" i="1" s="1"/>
  <c r="AE30" i="1"/>
  <c r="AF30" i="1"/>
  <c r="AD30" i="1" s="1"/>
  <c r="AJ30" i="1" s="1"/>
  <c r="AE31" i="1"/>
  <c r="AF31" i="1"/>
  <c r="AE32" i="1"/>
  <c r="AF32" i="1"/>
  <c r="AD32" i="1" s="1"/>
  <c r="AJ32" i="1" s="1"/>
  <c r="AE33" i="1"/>
  <c r="AF33" i="1"/>
  <c r="AD33" i="1" s="1"/>
  <c r="AJ33" i="1" s="1"/>
  <c r="AE34" i="1"/>
  <c r="AF34" i="1"/>
  <c r="AE35" i="1"/>
  <c r="AF35" i="1"/>
  <c r="AD35" i="1" s="1"/>
  <c r="AJ35" i="1" s="1"/>
  <c r="AE36" i="1"/>
  <c r="AF36" i="1"/>
  <c r="AD36" i="1" s="1"/>
  <c r="AJ36" i="1" s="1"/>
  <c r="AE37" i="1"/>
  <c r="AF37" i="1"/>
  <c r="AE38" i="1"/>
  <c r="AF38" i="1"/>
  <c r="AD38" i="1" s="1"/>
  <c r="AJ38" i="1" s="1"/>
  <c r="AE39" i="1"/>
  <c r="AF39" i="1"/>
  <c r="AE40" i="1"/>
  <c r="AF40" i="1"/>
  <c r="AD40" i="1" s="1"/>
  <c r="AJ40" i="1" s="1"/>
  <c r="AE41" i="1"/>
  <c r="AF41" i="1"/>
  <c r="AD41" i="1" s="1"/>
  <c r="AJ41" i="1" s="1"/>
  <c r="AE42" i="1"/>
  <c r="AF42" i="1"/>
  <c r="AE43" i="1"/>
  <c r="AF43" i="1"/>
  <c r="AD43" i="1" s="1"/>
  <c r="AJ43" i="1" s="1"/>
  <c r="AE44" i="1"/>
  <c r="AF44" i="1"/>
  <c r="AD44" i="1" s="1"/>
  <c r="AJ44" i="1" s="1"/>
  <c r="AE45" i="1"/>
  <c r="AF45" i="1"/>
  <c r="AE46" i="1"/>
  <c r="AF46" i="1"/>
  <c r="AD46" i="1" s="1"/>
  <c r="AJ46" i="1" s="1"/>
  <c r="AE47" i="1"/>
  <c r="AF47" i="1"/>
  <c r="AE48" i="1"/>
  <c r="AF48" i="1"/>
  <c r="AD48" i="1" s="1"/>
  <c r="AJ48" i="1" s="1"/>
  <c r="AE49" i="1"/>
  <c r="AF49" i="1"/>
  <c r="AD49" i="1" s="1"/>
  <c r="AJ49" i="1" s="1"/>
  <c r="AE50" i="1"/>
  <c r="AF50" i="1"/>
  <c r="AE51" i="1"/>
  <c r="AF51" i="1"/>
  <c r="AD51" i="1" s="1"/>
  <c r="AJ51" i="1" s="1"/>
  <c r="AE52" i="1"/>
  <c r="AF52" i="1"/>
  <c r="AD52" i="1" s="1"/>
  <c r="AJ52" i="1" s="1"/>
  <c r="AE53" i="1"/>
  <c r="AF53" i="1"/>
  <c r="AE54" i="1"/>
  <c r="AF54" i="1"/>
  <c r="AD54" i="1" s="1"/>
  <c r="AJ54" i="1" s="1"/>
  <c r="AE55" i="1"/>
  <c r="AF55" i="1"/>
  <c r="AE56" i="1"/>
  <c r="AF56" i="1"/>
  <c r="AD56" i="1" s="1"/>
  <c r="AJ56" i="1" s="1"/>
  <c r="AE57" i="1"/>
  <c r="AF57" i="1"/>
  <c r="AD57" i="1" s="1"/>
  <c r="AJ57" i="1" s="1"/>
  <c r="AE58" i="1"/>
  <c r="AF58" i="1"/>
  <c r="AE59" i="1"/>
  <c r="AF59" i="1"/>
  <c r="AD59" i="1" s="1"/>
  <c r="AJ59" i="1" s="1"/>
  <c r="AE60" i="1"/>
  <c r="AF60" i="1"/>
  <c r="AD60" i="1" s="1"/>
  <c r="AJ60" i="1" s="1"/>
  <c r="AE61" i="1"/>
  <c r="AF61" i="1"/>
  <c r="AE62" i="1"/>
  <c r="AF62" i="1"/>
  <c r="AD62" i="1" s="1"/>
  <c r="AJ62" i="1" s="1"/>
  <c r="AE63" i="1"/>
  <c r="AF63" i="1"/>
  <c r="AE64" i="1"/>
  <c r="AF64" i="1"/>
  <c r="AD64" i="1" s="1"/>
  <c r="AJ64" i="1" s="1"/>
  <c r="AE65" i="1"/>
  <c r="AF65" i="1"/>
  <c r="AD65" i="1" s="1"/>
  <c r="AJ65" i="1" s="1"/>
  <c r="AE66" i="1"/>
  <c r="AF66" i="1"/>
  <c r="AE67" i="1"/>
  <c r="AF67" i="1"/>
  <c r="AD67" i="1" s="1"/>
  <c r="AJ67" i="1" s="1"/>
  <c r="AE68" i="1"/>
  <c r="AF68" i="1"/>
  <c r="AD68" i="1" s="1"/>
  <c r="AJ68" i="1" s="1"/>
  <c r="AE69" i="1"/>
  <c r="AF69" i="1"/>
  <c r="AE70" i="1"/>
  <c r="AF70" i="1"/>
  <c r="AD70" i="1" s="1"/>
  <c r="AJ70" i="1" s="1"/>
  <c r="AE71" i="1"/>
  <c r="AF71" i="1"/>
  <c r="AE72" i="1"/>
  <c r="AF72" i="1"/>
  <c r="AD72" i="1" s="1"/>
  <c r="AJ72" i="1" s="1"/>
  <c r="AE73" i="1"/>
  <c r="AF73" i="1"/>
  <c r="AD73" i="1" s="1"/>
  <c r="AJ73" i="1" s="1"/>
  <c r="AE74" i="1"/>
  <c r="AF74" i="1"/>
  <c r="AE75" i="1"/>
  <c r="AF75" i="1"/>
  <c r="AD75" i="1" s="1"/>
  <c r="AJ75" i="1" s="1"/>
  <c r="AE76" i="1"/>
  <c r="AF76" i="1"/>
  <c r="AD76" i="1" s="1"/>
  <c r="AJ76" i="1" s="1"/>
  <c r="AE77" i="1"/>
  <c r="AF77" i="1"/>
  <c r="AE78" i="1"/>
  <c r="AF78" i="1"/>
  <c r="AD78" i="1" s="1"/>
  <c r="AJ78" i="1" s="1"/>
  <c r="AE79" i="1"/>
  <c r="AF79" i="1"/>
  <c r="AD79" i="1" s="1"/>
  <c r="AJ79" i="1" s="1"/>
  <c r="AE80" i="1"/>
  <c r="AF80" i="1"/>
  <c r="AD80" i="1" s="1"/>
  <c r="AJ80" i="1" s="1"/>
  <c r="AE81" i="1"/>
  <c r="AF81" i="1"/>
  <c r="AD81" i="1" s="1"/>
  <c r="AJ81" i="1" s="1"/>
  <c r="AE82" i="1"/>
  <c r="AF82" i="1"/>
  <c r="AE83" i="1"/>
  <c r="AF83" i="1"/>
  <c r="AD83" i="1" s="1"/>
  <c r="AJ83" i="1" s="1"/>
  <c r="AE84" i="1"/>
  <c r="AF84" i="1"/>
  <c r="AD84" i="1" s="1"/>
  <c r="AJ84" i="1" s="1"/>
  <c r="AE85" i="1"/>
  <c r="AF85" i="1"/>
  <c r="AE86" i="1"/>
  <c r="AF86" i="1"/>
  <c r="AD86" i="1" s="1"/>
  <c r="AJ86" i="1" s="1"/>
  <c r="AE87" i="1"/>
  <c r="AF87" i="1"/>
  <c r="AD87" i="1" s="1"/>
  <c r="AJ87" i="1" s="1"/>
  <c r="AE88" i="1"/>
  <c r="AF88" i="1"/>
  <c r="AD88" i="1" s="1"/>
  <c r="AJ88" i="1" s="1"/>
  <c r="AE89" i="1"/>
  <c r="AF89" i="1"/>
  <c r="AD89" i="1" s="1"/>
  <c r="AJ89" i="1" s="1"/>
  <c r="AE90" i="1"/>
  <c r="AF90" i="1"/>
  <c r="AE91" i="1"/>
  <c r="AF91" i="1"/>
  <c r="AD91" i="1" s="1"/>
  <c r="AJ91" i="1" s="1"/>
  <c r="AE92" i="1"/>
  <c r="AF92" i="1"/>
  <c r="AD92" i="1" s="1"/>
  <c r="AJ92" i="1" s="1"/>
  <c r="AE93" i="1"/>
  <c r="AF93" i="1"/>
  <c r="AE94" i="1"/>
  <c r="AF94" i="1"/>
  <c r="AD94" i="1" s="1"/>
  <c r="AJ94" i="1" s="1"/>
  <c r="AE95" i="1"/>
  <c r="AF95" i="1"/>
  <c r="AD95" i="1" s="1"/>
  <c r="AJ95" i="1" s="1"/>
  <c r="AE96" i="1"/>
  <c r="AF96" i="1"/>
  <c r="AD96" i="1" s="1"/>
  <c r="AJ96" i="1" s="1"/>
  <c r="AE97" i="1"/>
  <c r="AF97" i="1"/>
  <c r="AD97" i="1" s="1"/>
  <c r="AJ97" i="1" s="1"/>
  <c r="AE98" i="1"/>
  <c r="AF98" i="1"/>
  <c r="AE99" i="1"/>
  <c r="AF99" i="1"/>
  <c r="AD99" i="1" s="1"/>
  <c r="AJ99" i="1" s="1"/>
  <c r="AE100" i="1"/>
  <c r="AF100" i="1"/>
  <c r="AD100" i="1" s="1"/>
  <c r="AJ100" i="1" s="1"/>
  <c r="AE101" i="1"/>
  <c r="AF101" i="1"/>
  <c r="AE102" i="1"/>
  <c r="AF102" i="1"/>
  <c r="AD102" i="1" s="1"/>
  <c r="AJ102" i="1" s="1"/>
  <c r="AE103" i="1"/>
  <c r="AF103" i="1"/>
  <c r="AD103" i="1" s="1"/>
  <c r="AJ103" i="1" s="1"/>
  <c r="AE104" i="1"/>
  <c r="AF104" i="1"/>
  <c r="AD104" i="1" s="1"/>
  <c r="AJ104" i="1" s="1"/>
  <c r="AE105" i="1"/>
  <c r="AF105" i="1"/>
  <c r="AD105" i="1" s="1"/>
  <c r="AJ105" i="1" s="1"/>
  <c r="AE106" i="1"/>
  <c r="AF106" i="1"/>
  <c r="AE107" i="1"/>
  <c r="AF107" i="1"/>
  <c r="AD107" i="1" s="1"/>
  <c r="AJ107" i="1" s="1"/>
  <c r="AE108" i="1"/>
  <c r="AF108" i="1"/>
  <c r="AD108" i="1" s="1"/>
  <c r="AJ108" i="1" s="1"/>
  <c r="AE109" i="1"/>
  <c r="AF109" i="1"/>
  <c r="AD109" i="1" s="1"/>
  <c r="AJ109" i="1" s="1"/>
  <c r="AE110" i="1"/>
  <c r="AF110" i="1"/>
  <c r="AD110" i="1" s="1"/>
  <c r="AJ110" i="1" s="1"/>
  <c r="AE111" i="1"/>
  <c r="AF111" i="1"/>
  <c r="AD111" i="1" s="1"/>
  <c r="AJ111" i="1" s="1"/>
  <c r="AE112" i="1"/>
  <c r="AF112" i="1"/>
  <c r="AD112" i="1" s="1"/>
  <c r="AJ112" i="1" s="1"/>
  <c r="AE113" i="1"/>
  <c r="AF113" i="1"/>
  <c r="AD113" i="1" s="1"/>
  <c r="AJ113" i="1" s="1"/>
  <c r="AE114" i="1"/>
  <c r="AF114" i="1"/>
  <c r="AE115" i="1"/>
  <c r="AF115" i="1"/>
  <c r="AD115" i="1" s="1"/>
  <c r="AJ115" i="1" s="1"/>
  <c r="AE116" i="1"/>
  <c r="AF116" i="1"/>
  <c r="AD116" i="1" s="1"/>
  <c r="AJ116" i="1" s="1"/>
  <c r="AE117" i="1"/>
  <c r="AF117" i="1"/>
  <c r="AD117" i="1" s="1"/>
  <c r="AJ117" i="1" s="1"/>
  <c r="AE118" i="1"/>
  <c r="AF118" i="1"/>
  <c r="AD118" i="1" s="1"/>
  <c r="AJ118" i="1" s="1"/>
  <c r="AE119" i="1"/>
  <c r="AF119" i="1"/>
  <c r="AD119" i="1" s="1"/>
  <c r="AJ119" i="1" s="1"/>
  <c r="AE120" i="1"/>
  <c r="AF120" i="1"/>
  <c r="AD120" i="1" s="1"/>
  <c r="AJ120" i="1" s="1"/>
  <c r="AE121" i="1"/>
  <c r="AF121" i="1"/>
  <c r="AD121" i="1" s="1"/>
  <c r="AJ121" i="1" s="1"/>
  <c r="AE122" i="1"/>
  <c r="AF122" i="1"/>
  <c r="AE123" i="1"/>
  <c r="AF123" i="1"/>
  <c r="AD123" i="1" s="1"/>
  <c r="AJ123" i="1" s="1"/>
  <c r="AE124" i="1"/>
  <c r="AF124" i="1"/>
  <c r="AD124" i="1" s="1"/>
  <c r="AJ124" i="1" s="1"/>
  <c r="AE125" i="1"/>
  <c r="AF125" i="1"/>
  <c r="AD125" i="1" s="1"/>
  <c r="AJ125" i="1" s="1"/>
  <c r="AE126" i="1"/>
  <c r="AF126" i="1"/>
  <c r="AD126" i="1" s="1"/>
  <c r="AJ126" i="1" s="1"/>
  <c r="AE127" i="1"/>
  <c r="AF127" i="1"/>
  <c r="AD127" i="1" s="1"/>
  <c r="AJ127" i="1" s="1"/>
  <c r="AE128" i="1"/>
  <c r="AF128" i="1"/>
  <c r="AD128" i="1" s="1"/>
  <c r="AJ128" i="1" s="1"/>
  <c r="AE129" i="1"/>
  <c r="AF129" i="1"/>
  <c r="AD129" i="1" s="1"/>
  <c r="AJ129" i="1" s="1"/>
  <c r="AE130" i="1"/>
  <c r="AF130" i="1"/>
  <c r="AE131" i="1"/>
  <c r="AF131" i="1"/>
  <c r="AD131" i="1" s="1"/>
  <c r="AJ131" i="1" s="1"/>
  <c r="AE132" i="1"/>
  <c r="AF132" i="1"/>
  <c r="AD132" i="1" s="1"/>
  <c r="AJ132" i="1" s="1"/>
  <c r="AE133" i="1"/>
  <c r="AF133" i="1"/>
  <c r="AD133" i="1" s="1"/>
  <c r="AJ133" i="1" s="1"/>
  <c r="AE134" i="1"/>
  <c r="AF134" i="1"/>
  <c r="AD134" i="1" s="1"/>
  <c r="AJ134" i="1" s="1"/>
  <c r="AE135" i="1"/>
  <c r="AF135" i="1"/>
  <c r="AD135" i="1" s="1"/>
  <c r="AJ135" i="1" s="1"/>
  <c r="AE136" i="1"/>
  <c r="AF136" i="1"/>
  <c r="AD136" i="1" s="1"/>
  <c r="AJ136" i="1" s="1"/>
  <c r="AE137" i="1"/>
  <c r="AF137" i="1"/>
  <c r="AD137" i="1" s="1"/>
  <c r="AJ137" i="1" s="1"/>
  <c r="AE138" i="1"/>
  <c r="AF138" i="1"/>
  <c r="AE139" i="1"/>
  <c r="AF139" i="1"/>
  <c r="AE140" i="1"/>
  <c r="AF140" i="1"/>
  <c r="AE141" i="1"/>
  <c r="AF141" i="1"/>
  <c r="AD141" i="1" s="1"/>
  <c r="AJ141" i="1" s="1"/>
  <c r="AE142" i="1"/>
  <c r="AF142" i="1"/>
  <c r="AD142" i="1" s="1"/>
  <c r="AJ142" i="1" s="1"/>
  <c r="AE143" i="1"/>
  <c r="AF143" i="1"/>
  <c r="AE144" i="1"/>
  <c r="AF144" i="1"/>
  <c r="AD144" i="1" s="1"/>
  <c r="AJ144" i="1" s="1"/>
  <c r="AE145" i="1"/>
  <c r="AF145" i="1"/>
  <c r="AD145" i="1" s="1"/>
  <c r="AJ145" i="1" s="1"/>
  <c r="AE146" i="1"/>
  <c r="AF146" i="1"/>
  <c r="AE147" i="1"/>
  <c r="AF147" i="1"/>
  <c r="AE148" i="1"/>
  <c r="AF148" i="1"/>
  <c r="AE149" i="1"/>
  <c r="AF149" i="1"/>
  <c r="AD149" i="1" s="1"/>
  <c r="AJ149" i="1" s="1"/>
  <c r="AE150" i="1"/>
  <c r="AF150" i="1"/>
  <c r="AE151" i="1"/>
  <c r="AF151" i="1"/>
  <c r="AD151" i="1" s="1"/>
  <c r="AJ151" i="1" s="1"/>
  <c r="AE152" i="1"/>
  <c r="AF152" i="1"/>
  <c r="AE153" i="1"/>
  <c r="AF153" i="1"/>
  <c r="AD153" i="1" s="1"/>
  <c r="AJ153" i="1" s="1"/>
  <c r="AE154" i="1"/>
  <c r="AF154" i="1"/>
  <c r="AE155" i="1"/>
  <c r="AF155" i="1"/>
  <c r="AD155" i="1" s="1"/>
  <c r="AJ155" i="1" s="1"/>
  <c r="AE156" i="1"/>
  <c r="AF156" i="1"/>
  <c r="AE157" i="1"/>
  <c r="AF157" i="1"/>
  <c r="AD157" i="1" s="1"/>
  <c r="AJ157" i="1" s="1"/>
  <c r="AE158" i="1"/>
  <c r="AF158" i="1"/>
  <c r="AE159" i="1"/>
  <c r="AF159" i="1"/>
  <c r="AD159" i="1" s="1"/>
  <c r="AJ159" i="1" s="1"/>
  <c r="AE160" i="1"/>
  <c r="AF160" i="1"/>
  <c r="AE161" i="1"/>
  <c r="AF161" i="1"/>
  <c r="AD161" i="1" s="1"/>
  <c r="AJ161" i="1" s="1"/>
  <c r="AE162" i="1"/>
  <c r="AF162" i="1"/>
  <c r="AE163" i="1"/>
  <c r="AF163" i="1"/>
  <c r="AD163" i="1" s="1"/>
  <c r="AJ163" i="1" s="1"/>
  <c r="AE164" i="1"/>
  <c r="AF164" i="1"/>
  <c r="AE165" i="1"/>
  <c r="AF165" i="1"/>
  <c r="AD165" i="1" s="1"/>
  <c r="AJ165" i="1" s="1"/>
  <c r="AE166" i="1"/>
  <c r="AF166" i="1"/>
  <c r="AE167" i="1"/>
  <c r="AF167" i="1"/>
  <c r="AD167" i="1" s="1"/>
  <c r="AJ167" i="1" s="1"/>
  <c r="AE168" i="1"/>
  <c r="AF168" i="1"/>
  <c r="AE169" i="1"/>
  <c r="AF169" i="1"/>
  <c r="AD169" i="1" s="1"/>
  <c r="AJ169" i="1" s="1"/>
  <c r="AE170" i="1"/>
  <c r="AF170" i="1"/>
  <c r="AE171" i="1"/>
  <c r="AF171" i="1"/>
  <c r="AD171" i="1" s="1"/>
  <c r="AJ171" i="1" s="1"/>
  <c r="AE172" i="1"/>
  <c r="AF172" i="1"/>
  <c r="AE173" i="1"/>
  <c r="AF173" i="1"/>
  <c r="AD173" i="1" s="1"/>
  <c r="AJ173" i="1" s="1"/>
  <c r="AE174" i="1"/>
  <c r="AF174" i="1"/>
  <c r="AE175" i="1"/>
  <c r="AF175" i="1"/>
  <c r="AD175" i="1" s="1"/>
  <c r="AJ175" i="1" s="1"/>
  <c r="AE176" i="1"/>
  <c r="AF176" i="1"/>
  <c r="AE177" i="1"/>
  <c r="AF177" i="1"/>
  <c r="AD177" i="1" s="1"/>
  <c r="AJ177" i="1" s="1"/>
  <c r="AE178" i="1"/>
  <c r="AF178" i="1"/>
  <c r="AE179" i="1"/>
  <c r="AF179" i="1"/>
  <c r="AD179" i="1" s="1"/>
  <c r="AJ179" i="1" s="1"/>
  <c r="AE180" i="1"/>
  <c r="AF180" i="1"/>
  <c r="AE181" i="1"/>
  <c r="AF181" i="1"/>
  <c r="AD181" i="1" s="1"/>
  <c r="AJ181" i="1" s="1"/>
  <c r="AE182" i="1"/>
  <c r="AF182" i="1"/>
  <c r="AE183" i="1"/>
  <c r="AF183" i="1"/>
  <c r="AD183" i="1" s="1"/>
  <c r="AJ183" i="1" s="1"/>
  <c r="AE184" i="1"/>
  <c r="AF184" i="1"/>
  <c r="AE185" i="1"/>
  <c r="AF185" i="1"/>
  <c r="AD185" i="1" s="1"/>
  <c r="AJ185" i="1" s="1"/>
  <c r="AE186" i="1"/>
  <c r="AF186" i="1"/>
  <c r="AE187" i="1"/>
  <c r="AF187" i="1"/>
  <c r="AD187" i="1" s="1"/>
  <c r="AJ187" i="1" s="1"/>
  <c r="AE188" i="1"/>
  <c r="AF188" i="1"/>
  <c r="AE189" i="1"/>
  <c r="AF189" i="1"/>
  <c r="AD189" i="1" s="1"/>
  <c r="AE190" i="1"/>
  <c r="AF190" i="1"/>
  <c r="AE191" i="1"/>
  <c r="AF191" i="1"/>
  <c r="AD191" i="1" s="1"/>
  <c r="AE192" i="1"/>
  <c r="AF192" i="1"/>
  <c r="AE193" i="1"/>
  <c r="AF193" i="1"/>
  <c r="AD193" i="1" s="1"/>
  <c r="AE194" i="1"/>
  <c r="AF194" i="1"/>
  <c r="AE195" i="1"/>
  <c r="AF195" i="1"/>
  <c r="AD195" i="1" s="1"/>
  <c r="AE196" i="1"/>
  <c r="AF196" i="1"/>
  <c r="AE197" i="1"/>
  <c r="AF197" i="1"/>
  <c r="AD197" i="1" s="1"/>
  <c r="AE198" i="1"/>
  <c r="AF198" i="1"/>
  <c r="AE199" i="1"/>
  <c r="AF199" i="1"/>
  <c r="AD199" i="1" s="1"/>
  <c r="AE200" i="1"/>
  <c r="AF200" i="1"/>
  <c r="AE201" i="1"/>
  <c r="AF201" i="1"/>
  <c r="AD201" i="1" s="1"/>
  <c r="AE202" i="1"/>
  <c r="AF202" i="1"/>
  <c r="AE203" i="1"/>
  <c r="AF203" i="1"/>
  <c r="AD203" i="1" s="1"/>
  <c r="AE204" i="1"/>
  <c r="AF204" i="1"/>
  <c r="AE205" i="1"/>
  <c r="AF205" i="1"/>
  <c r="AD205" i="1" s="1"/>
  <c r="AE206" i="1"/>
  <c r="AF206" i="1"/>
  <c r="AE207" i="1"/>
  <c r="AF207" i="1"/>
  <c r="AD207" i="1" s="1"/>
  <c r="AE208" i="1"/>
  <c r="AF208" i="1"/>
  <c r="AE209" i="1"/>
  <c r="AF209" i="1"/>
  <c r="AD209" i="1" s="1"/>
  <c r="AE210" i="1"/>
  <c r="AF210" i="1"/>
  <c r="AE211" i="1"/>
  <c r="AF211" i="1"/>
  <c r="AD211" i="1" s="1"/>
  <c r="AE212" i="1"/>
  <c r="AF212" i="1"/>
  <c r="AE213" i="1"/>
  <c r="AF213" i="1"/>
  <c r="AD213" i="1" s="1"/>
  <c r="AE214" i="1"/>
  <c r="AF214" i="1"/>
  <c r="AE215" i="1"/>
  <c r="AF215" i="1"/>
  <c r="AD215" i="1" s="1"/>
  <c r="AE216" i="1"/>
  <c r="AF216" i="1"/>
  <c r="AE217" i="1"/>
  <c r="AE388" i="1"/>
  <c r="AD216" i="1" l="1"/>
  <c r="AD208" i="1"/>
  <c r="AD200" i="1"/>
  <c r="AD192" i="1"/>
  <c r="AD184" i="1"/>
  <c r="AJ184" i="1" s="1"/>
  <c r="AD176" i="1"/>
  <c r="AJ176" i="1" s="1"/>
  <c r="AD168" i="1"/>
  <c r="AJ168" i="1" s="1"/>
  <c r="AD160" i="1"/>
  <c r="AJ160" i="1" s="1"/>
  <c r="AD152" i="1"/>
  <c r="AJ152" i="1" s="1"/>
  <c r="AD147" i="1"/>
  <c r="AJ147" i="1" s="1"/>
  <c r="AD139" i="1"/>
  <c r="AJ139" i="1" s="1"/>
  <c r="AD214" i="1"/>
  <c r="AD206" i="1"/>
  <c r="AD198" i="1"/>
  <c r="AD190" i="1"/>
  <c r="AD182" i="1"/>
  <c r="AJ182" i="1" s="1"/>
  <c r="AD174" i="1"/>
  <c r="AJ174" i="1" s="1"/>
  <c r="AD166" i="1"/>
  <c r="AJ166" i="1" s="1"/>
  <c r="AD158" i="1"/>
  <c r="AJ158" i="1" s="1"/>
  <c r="AD150" i="1"/>
  <c r="AJ150" i="1" s="1"/>
  <c r="AD212" i="1"/>
  <c r="AD204" i="1"/>
  <c r="AD196" i="1"/>
  <c r="AD188" i="1"/>
  <c r="AJ188" i="1" s="1"/>
  <c r="AD180" i="1"/>
  <c r="AJ180" i="1" s="1"/>
  <c r="AD172" i="1"/>
  <c r="AJ172" i="1" s="1"/>
  <c r="AD164" i="1"/>
  <c r="AJ164" i="1" s="1"/>
  <c r="AD156" i="1"/>
  <c r="AJ156" i="1" s="1"/>
  <c r="AD148" i="1"/>
  <c r="AJ148" i="1" s="1"/>
  <c r="AD146" i="1"/>
  <c r="AJ146" i="1" s="1"/>
  <c r="AD143" i="1"/>
  <c r="AJ143" i="1" s="1"/>
  <c r="AG30" i="1"/>
  <c r="AD210" i="1"/>
  <c r="AD202" i="1"/>
  <c r="AD194" i="1"/>
  <c r="AD186" i="1"/>
  <c r="AJ186" i="1" s="1"/>
  <c r="AD178" i="1"/>
  <c r="AJ178" i="1" s="1"/>
  <c r="AD170" i="1"/>
  <c r="AJ170" i="1" s="1"/>
  <c r="AD162" i="1"/>
  <c r="AJ162" i="1" s="1"/>
  <c r="AD154" i="1"/>
  <c r="AJ154" i="1" s="1"/>
  <c r="AD140" i="1"/>
  <c r="AJ140" i="1" s="1"/>
  <c r="AD130" i="1"/>
  <c r="AJ130" i="1" s="1"/>
  <c r="AD114" i="1"/>
  <c r="AJ114" i="1" s="1"/>
  <c r="AD98" i="1"/>
  <c r="AJ98" i="1" s="1"/>
  <c r="AD93" i="1"/>
  <c r="AJ93" i="1" s="1"/>
  <c r="AD82" i="1"/>
  <c r="AJ82" i="1" s="1"/>
  <c r="AD77" i="1"/>
  <c r="AJ77" i="1" s="1"/>
  <c r="AD66" i="1"/>
  <c r="AJ66" i="1" s="1"/>
  <c r="AD61" i="1"/>
  <c r="AJ61" i="1" s="1"/>
  <c r="AD50" i="1"/>
  <c r="AJ50" i="1" s="1"/>
  <c r="AD45" i="1"/>
  <c r="AJ45" i="1" s="1"/>
  <c r="AD34" i="1"/>
  <c r="AJ34" i="1" s="1"/>
  <c r="AD29" i="1"/>
  <c r="AH30" i="1"/>
  <c r="AD138" i="1"/>
  <c r="AJ138" i="1" s="1"/>
  <c r="AD122" i="1"/>
  <c r="AJ122" i="1" s="1"/>
  <c r="AD106" i="1"/>
  <c r="AJ106" i="1" s="1"/>
  <c r="AD101" i="1"/>
  <c r="AJ101" i="1" s="1"/>
  <c r="AD90" i="1"/>
  <c r="AJ90" i="1" s="1"/>
  <c r="AD85" i="1"/>
  <c r="AJ85" i="1" s="1"/>
  <c r="AD74" i="1"/>
  <c r="AJ74" i="1" s="1"/>
  <c r="AD69" i="1"/>
  <c r="AJ69" i="1" s="1"/>
  <c r="AD58" i="1"/>
  <c r="AJ58" i="1" s="1"/>
  <c r="AD53" i="1"/>
  <c r="AJ53" i="1" s="1"/>
  <c r="AD42" i="1"/>
  <c r="AJ42" i="1" s="1"/>
  <c r="AD37" i="1"/>
  <c r="AJ37" i="1" s="1"/>
  <c r="AD71" i="1"/>
  <c r="AJ71" i="1" s="1"/>
  <c r="AD63" i="1"/>
  <c r="AJ63" i="1" s="1"/>
  <c r="AD55" i="1"/>
  <c r="AJ55" i="1" s="1"/>
  <c r="AD47" i="1"/>
  <c r="AJ47" i="1" s="1"/>
  <c r="AD39" i="1"/>
  <c r="AJ39" i="1" s="1"/>
  <c r="AD31" i="1"/>
  <c r="AJ31" i="1" s="1"/>
  <c r="AJ29" i="1" l="1"/>
  <c r="AJ27" i="1" s="1"/>
  <c r="E394" i="1" s="1"/>
  <c r="AI30" i="1"/>
  <c r="AG31" i="1" l="1"/>
  <c r="AH31" i="1" l="1"/>
  <c r="AI31" i="1" l="1"/>
  <c r="AG32" i="1" l="1"/>
  <c r="AH32" i="1" l="1"/>
  <c r="AI32" i="1" l="1"/>
  <c r="AG33" i="1" l="1"/>
  <c r="AH33" i="1" l="1"/>
  <c r="AI33" i="1" l="1"/>
  <c r="AG34" i="1" l="1"/>
  <c r="AH34" i="1" s="1"/>
  <c r="AI34" i="1"/>
  <c r="AG35" i="1" l="1"/>
  <c r="AH35" i="1" s="1"/>
  <c r="AI35" i="1"/>
  <c r="AG36" i="1" l="1"/>
  <c r="AH36" i="1" s="1"/>
  <c r="AI36" i="1"/>
  <c r="AG37" i="1" l="1"/>
  <c r="AH37" i="1" s="1"/>
  <c r="AI37" i="1" s="1"/>
  <c r="AG38" i="1" l="1"/>
  <c r="AH38" i="1" s="1"/>
  <c r="AI38" i="1"/>
  <c r="AG39" i="1" l="1"/>
  <c r="AH39" i="1" s="1"/>
  <c r="AI39" i="1"/>
  <c r="AG40" i="1" l="1"/>
  <c r="AH40" i="1" s="1"/>
  <c r="AI40" i="1" s="1"/>
  <c r="AG41" i="1" l="1"/>
  <c r="AH41" i="1" s="1"/>
  <c r="AI41" i="1"/>
  <c r="AG42" i="1" l="1"/>
  <c r="AH42" i="1" s="1"/>
  <c r="AI42" i="1"/>
  <c r="AG43" i="1" l="1"/>
  <c r="AH43" i="1" s="1"/>
  <c r="AI43" i="1"/>
  <c r="AG44" i="1" l="1"/>
  <c r="AH44" i="1" s="1"/>
  <c r="AI44" i="1"/>
  <c r="AG45" i="1" l="1"/>
  <c r="AH45" i="1" s="1"/>
  <c r="AI45" i="1" s="1"/>
  <c r="AG46" i="1" l="1"/>
  <c r="AH46" i="1" s="1"/>
  <c r="AI46" i="1"/>
  <c r="AG47" i="1" l="1"/>
  <c r="AH47" i="1" s="1"/>
  <c r="AI47" i="1"/>
  <c r="AG48" i="1" l="1"/>
  <c r="AH48" i="1" s="1"/>
  <c r="AI48" i="1" s="1"/>
  <c r="AG49" i="1" l="1"/>
  <c r="AH49" i="1" s="1"/>
  <c r="AI49" i="1"/>
  <c r="AG50" i="1" l="1"/>
  <c r="AH50" i="1" s="1"/>
  <c r="AI50" i="1"/>
  <c r="AG51" i="1" l="1"/>
  <c r="AH51" i="1" s="1"/>
  <c r="AI51" i="1"/>
  <c r="AG52" i="1" l="1"/>
  <c r="AH52" i="1" s="1"/>
  <c r="AI52" i="1"/>
  <c r="AG53" i="1" l="1"/>
  <c r="AH53" i="1" s="1"/>
  <c r="AI53" i="1" s="1"/>
  <c r="AG54" i="1" l="1"/>
  <c r="AH54" i="1" s="1"/>
  <c r="AI54" i="1"/>
  <c r="AG55" i="1" l="1"/>
  <c r="AH55" i="1" s="1"/>
  <c r="AI55" i="1"/>
  <c r="AG56" i="1" l="1"/>
  <c r="AH56" i="1" s="1"/>
  <c r="AI56" i="1" s="1"/>
  <c r="AG57" i="1" l="1"/>
  <c r="AH57" i="1" s="1"/>
  <c r="AI57" i="1"/>
  <c r="AG58" i="1" l="1"/>
  <c r="AH58" i="1" s="1"/>
  <c r="AI58" i="1"/>
  <c r="AG59" i="1" l="1"/>
  <c r="AH59" i="1" s="1"/>
  <c r="AI59" i="1"/>
  <c r="AG60" i="1" l="1"/>
  <c r="AH60" i="1" s="1"/>
  <c r="AI60" i="1"/>
  <c r="AG61" i="1" l="1"/>
  <c r="AH61" i="1" s="1"/>
  <c r="AI61" i="1" s="1"/>
  <c r="AG62" i="1" l="1"/>
  <c r="AH62" i="1" s="1"/>
  <c r="AI62" i="1"/>
  <c r="AG63" i="1" l="1"/>
  <c r="AH63" i="1" s="1"/>
  <c r="AI63" i="1"/>
  <c r="AG64" i="1" l="1"/>
  <c r="AH64" i="1" s="1"/>
  <c r="AI64" i="1" s="1"/>
  <c r="AG65" i="1" l="1"/>
  <c r="AH65" i="1" s="1"/>
  <c r="AI65" i="1"/>
  <c r="AG66" i="1" l="1"/>
  <c r="AH66" i="1" s="1"/>
  <c r="AI66" i="1"/>
  <c r="AG67" i="1" l="1"/>
  <c r="AH67" i="1" s="1"/>
  <c r="AI67" i="1"/>
  <c r="AG68" i="1" l="1"/>
  <c r="AH68" i="1" s="1"/>
  <c r="AI68" i="1"/>
  <c r="AG69" i="1" l="1"/>
  <c r="AH69" i="1" s="1"/>
  <c r="AI69" i="1" s="1"/>
  <c r="AG70" i="1" l="1"/>
  <c r="AH70" i="1" s="1"/>
  <c r="AI70" i="1"/>
  <c r="AG71" i="1" l="1"/>
  <c r="AH71" i="1" s="1"/>
  <c r="AI71" i="1"/>
  <c r="AG72" i="1" l="1"/>
  <c r="AH72" i="1" s="1"/>
  <c r="AI72" i="1" s="1"/>
  <c r="AG73" i="1" l="1"/>
  <c r="AH73" i="1" s="1"/>
  <c r="AI73" i="1"/>
  <c r="AG74" i="1" l="1"/>
  <c r="AH74" i="1" s="1"/>
  <c r="AI74" i="1"/>
  <c r="AG75" i="1" l="1"/>
  <c r="AH75" i="1" s="1"/>
  <c r="AI75" i="1"/>
  <c r="AG76" i="1" l="1"/>
  <c r="AH76" i="1" s="1"/>
  <c r="AI76" i="1"/>
  <c r="AG77" i="1" l="1"/>
  <c r="AH77" i="1" s="1"/>
  <c r="AI77" i="1" s="1"/>
  <c r="AG78" i="1" l="1"/>
  <c r="AH78" i="1" s="1"/>
  <c r="AI78" i="1"/>
  <c r="AG79" i="1" l="1"/>
  <c r="AH79" i="1" s="1"/>
  <c r="AI79" i="1"/>
  <c r="AG80" i="1" l="1"/>
  <c r="AH80" i="1" s="1"/>
  <c r="AI80" i="1" s="1"/>
  <c r="AG81" i="1" l="1"/>
  <c r="AH81" i="1" s="1"/>
  <c r="AI81" i="1"/>
  <c r="AG82" i="1" l="1"/>
  <c r="AH82" i="1" s="1"/>
  <c r="AI82" i="1"/>
  <c r="AG83" i="1" l="1"/>
  <c r="AH83" i="1" s="1"/>
  <c r="AI83" i="1"/>
  <c r="AG84" i="1" l="1"/>
  <c r="AH84" i="1" s="1"/>
  <c r="AI84" i="1"/>
  <c r="AG85" i="1" l="1"/>
  <c r="AH85" i="1" s="1"/>
  <c r="AI85" i="1" s="1"/>
  <c r="AG86" i="1" l="1"/>
  <c r="AH86" i="1" s="1"/>
  <c r="AI86" i="1"/>
  <c r="AG87" i="1" l="1"/>
  <c r="AH87" i="1" s="1"/>
  <c r="AI87" i="1"/>
  <c r="AG88" i="1" l="1"/>
  <c r="AH88" i="1" s="1"/>
  <c r="AI88" i="1" s="1"/>
  <c r="AG89" i="1" l="1"/>
  <c r="AH89" i="1" s="1"/>
  <c r="AI89" i="1"/>
  <c r="AG90" i="1" l="1"/>
  <c r="AH90" i="1" s="1"/>
  <c r="AI90" i="1"/>
  <c r="AG91" i="1" l="1"/>
  <c r="AH91" i="1" s="1"/>
  <c r="AI91" i="1"/>
  <c r="AG92" i="1" l="1"/>
  <c r="AH92" i="1" s="1"/>
  <c r="AI92" i="1"/>
  <c r="AG93" i="1" l="1"/>
  <c r="AH93" i="1" s="1"/>
  <c r="AI93" i="1" s="1"/>
  <c r="AG94" i="1" l="1"/>
  <c r="AH94" i="1" s="1"/>
  <c r="AI94" i="1"/>
  <c r="AG95" i="1" l="1"/>
  <c r="AH95" i="1" s="1"/>
  <c r="AI95" i="1"/>
  <c r="AG96" i="1" l="1"/>
  <c r="AH96" i="1" s="1"/>
  <c r="AI96" i="1" s="1"/>
  <c r="AG97" i="1" l="1"/>
  <c r="AH97" i="1" s="1"/>
  <c r="AI97" i="1"/>
  <c r="AG98" i="1" l="1"/>
  <c r="AH98" i="1" s="1"/>
  <c r="AI98" i="1"/>
  <c r="AG99" i="1" l="1"/>
  <c r="AH99" i="1" s="1"/>
  <c r="AI99" i="1"/>
  <c r="AG100" i="1" l="1"/>
  <c r="AH100" i="1" s="1"/>
  <c r="AI100" i="1"/>
  <c r="AG101" i="1" l="1"/>
  <c r="AH101" i="1" s="1"/>
  <c r="AI101" i="1" s="1"/>
  <c r="AG102" i="1" l="1"/>
  <c r="AH102" i="1" s="1"/>
  <c r="AI102" i="1"/>
  <c r="AG103" i="1" l="1"/>
  <c r="AH103" i="1" s="1"/>
  <c r="AI103" i="1"/>
  <c r="AG104" i="1" l="1"/>
  <c r="AH104" i="1" s="1"/>
  <c r="AI104" i="1" s="1"/>
  <c r="AG105" i="1" l="1"/>
  <c r="AH105" i="1" s="1"/>
  <c r="AI105" i="1" s="1"/>
  <c r="AG106" i="1" l="1"/>
  <c r="AH106" i="1" s="1"/>
  <c r="AI106" i="1"/>
  <c r="AG107" i="1" l="1"/>
  <c r="AH107" i="1" s="1"/>
  <c r="AI107" i="1"/>
  <c r="AG108" i="1" l="1"/>
  <c r="AH108" i="1" s="1"/>
  <c r="AI108" i="1"/>
  <c r="AG109" i="1" l="1"/>
  <c r="AH109" i="1" s="1"/>
  <c r="AI109" i="1" s="1"/>
  <c r="AG110" i="1" l="1"/>
  <c r="AH110" i="1" s="1"/>
  <c r="AI110" i="1"/>
  <c r="AG111" i="1" l="1"/>
  <c r="AH111" i="1" s="1"/>
  <c r="AI111" i="1"/>
  <c r="AG112" i="1" l="1"/>
  <c r="AH112" i="1" s="1"/>
  <c r="AI112" i="1" s="1"/>
  <c r="AG113" i="1" l="1"/>
  <c r="AH113" i="1" s="1"/>
  <c r="AI113" i="1"/>
  <c r="AG114" i="1" l="1"/>
  <c r="AH114" i="1" s="1"/>
  <c r="AI114" i="1"/>
  <c r="AG115" i="1" l="1"/>
  <c r="AH115" i="1" s="1"/>
  <c r="AI115" i="1"/>
  <c r="AG116" i="1" l="1"/>
  <c r="AH116" i="1" s="1"/>
  <c r="AI116" i="1"/>
  <c r="AG117" i="1" l="1"/>
  <c r="AH117" i="1" s="1"/>
  <c r="AI117" i="1" s="1"/>
  <c r="AG118" i="1" l="1"/>
  <c r="AH118" i="1" s="1"/>
  <c r="AI118" i="1"/>
  <c r="AG119" i="1" l="1"/>
  <c r="AH119" i="1" s="1"/>
  <c r="AI119" i="1"/>
  <c r="AG120" i="1" l="1"/>
  <c r="AH120" i="1" s="1"/>
  <c r="AI120" i="1" s="1"/>
  <c r="AG121" i="1" l="1"/>
  <c r="AH121" i="1" s="1"/>
  <c r="AI121" i="1"/>
  <c r="AG122" i="1" l="1"/>
  <c r="AH122" i="1" s="1"/>
  <c r="AI122" i="1"/>
  <c r="AG123" i="1" l="1"/>
  <c r="AH123" i="1" s="1"/>
  <c r="AI123" i="1"/>
  <c r="AG124" i="1" l="1"/>
  <c r="AH124" i="1" s="1"/>
  <c r="AI124" i="1"/>
  <c r="AG125" i="1" l="1"/>
  <c r="AH125" i="1" s="1"/>
  <c r="AI125" i="1" s="1"/>
  <c r="AG126" i="1" l="1"/>
  <c r="AH126" i="1" s="1"/>
  <c r="AI126" i="1"/>
  <c r="AG127" i="1" l="1"/>
  <c r="AH127" i="1" s="1"/>
  <c r="AI127" i="1"/>
  <c r="AG128" i="1" l="1"/>
  <c r="AH128" i="1" s="1"/>
  <c r="AI128" i="1" s="1"/>
  <c r="AG129" i="1" l="1"/>
  <c r="AH129" i="1" s="1"/>
  <c r="AI129" i="1"/>
  <c r="AG130" i="1" l="1"/>
  <c r="AH130" i="1" s="1"/>
  <c r="AI130" i="1"/>
  <c r="AG131" i="1" l="1"/>
  <c r="AH131" i="1" s="1"/>
  <c r="AI131" i="1"/>
  <c r="AG132" i="1" l="1"/>
  <c r="AH132" i="1" s="1"/>
  <c r="AI132" i="1"/>
  <c r="AG133" i="1" l="1"/>
  <c r="AH133" i="1" s="1"/>
  <c r="AI133" i="1" s="1"/>
  <c r="AG134" i="1" l="1"/>
  <c r="AH134" i="1" s="1"/>
  <c r="AI134" i="1"/>
  <c r="AG135" i="1" l="1"/>
  <c r="AH135" i="1" s="1"/>
  <c r="AI135" i="1"/>
  <c r="AG136" i="1" l="1"/>
  <c r="AH136" i="1" s="1"/>
  <c r="AI136" i="1" s="1"/>
  <c r="AG137" i="1" l="1"/>
  <c r="AH137" i="1" s="1"/>
  <c r="AI137" i="1"/>
  <c r="AG138" i="1" l="1"/>
  <c r="AH138" i="1" s="1"/>
  <c r="AI138" i="1"/>
  <c r="AG139" i="1" l="1"/>
  <c r="AH139" i="1" s="1"/>
  <c r="AI139" i="1"/>
  <c r="AG140" i="1" l="1"/>
  <c r="AH140" i="1" s="1"/>
  <c r="AI140" i="1"/>
  <c r="AG141" i="1" l="1"/>
  <c r="AH141" i="1" s="1"/>
  <c r="AI141" i="1" s="1"/>
  <c r="AG142" i="1" l="1"/>
  <c r="AH142" i="1" s="1"/>
  <c r="AI142" i="1" s="1"/>
  <c r="AG143" i="1" l="1"/>
  <c r="AH143" i="1" s="1"/>
  <c r="AI143" i="1"/>
  <c r="AG144" i="1" l="1"/>
  <c r="AH144" i="1" s="1"/>
  <c r="AI144" i="1"/>
  <c r="AG145" i="1" l="1"/>
  <c r="AH145" i="1" s="1"/>
  <c r="AI145" i="1" s="1"/>
  <c r="AG146" i="1" l="1"/>
  <c r="AH146" i="1" s="1"/>
  <c r="AI146" i="1"/>
  <c r="AG147" i="1" l="1"/>
  <c r="AH147" i="1" s="1"/>
  <c r="AI147" i="1"/>
  <c r="AG148" i="1" l="1"/>
  <c r="AH148" i="1" s="1"/>
  <c r="AI148" i="1"/>
  <c r="AG149" i="1" l="1"/>
  <c r="AH149" i="1" s="1"/>
  <c r="AI149" i="1"/>
  <c r="AG150" i="1" l="1"/>
  <c r="AH150" i="1" s="1"/>
  <c r="AI150" i="1" s="1"/>
  <c r="AG151" i="1" l="1"/>
  <c r="AH151" i="1" s="1"/>
  <c r="AI151" i="1"/>
  <c r="AG152" i="1" l="1"/>
  <c r="AH152" i="1" s="1"/>
  <c r="AI152" i="1"/>
  <c r="AG153" i="1" l="1"/>
  <c r="AH153" i="1" s="1"/>
  <c r="AI153" i="1"/>
  <c r="AG154" i="1" l="1"/>
  <c r="AH154" i="1" s="1"/>
  <c r="AI154" i="1"/>
  <c r="BT32" i="1"/>
  <c r="BR32" i="1" s="1"/>
  <c r="BX32" i="1" s="1"/>
  <c r="BL33" i="1"/>
  <c r="BJ33" i="1" s="1"/>
  <c r="BP33" i="1" s="1"/>
  <c r="BT33" i="1"/>
  <c r="BL34" i="1"/>
  <c r="BT34" i="1"/>
  <c r="BL35" i="1"/>
  <c r="BT35" i="1"/>
  <c r="BL36" i="1"/>
  <c r="BT36" i="1"/>
  <c r="BL37" i="1"/>
  <c r="BT37" i="1"/>
  <c r="BL38" i="1"/>
  <c r="BT38" i="1"/>
  <c r="BL39" i="1"/>
  <c r="BT39" i="1"/>
  <c r="BL40" i="1"/>
  <c r="BT40" i="1"/>
  <c r="CB40" i="1"/>
  <c r="BZ40" i="1" s="1"/>
  <c r="CF40" i="1" s="1"/>
  <c r="BL41" i="1"/>
  <c r="BT41" i="1"/>
  <c r="CB41" i="1"/>
  <c r="BL42" i="1"/>
  <c r="BT42" i="1"/>
  <c r="CB42" i="1"/>
  <c r="BL43" i="1"/>
  <c r="BT43" i="1"/>
  <c r="CB43" i="1"/>
  <c r="BL44" i="1"/>
  <c r="BT44" i="1"/>
  <c r="CB44" i="1"/>
  <c r="BL45" i="1"/>
  <c r="BT45" i="1"/>
  <c r="CB45" i="1"/>
  <c r="BL46" i="1"/>
  <c r="BT46" i="1"/>
  <c r="CB46" i="1"/>
  <c r="BL47" i="1"/>
  <c r="BT47" i="1"/>
  <c r="CB47" i="1"/>
  <c r="BL48" i="1"/>
  <c r="BT48" i="1"/>
  <c r="CB48" i="1"/>
  <c r="BL49" i="1"/>
  <c r="BT49" i="1"/>
  <c r="CB49" i="1"/>
  <c r="BL50" i="1"/>
  <c r="BT50" i="1"/>
  <c r="CB50" i="1"/>
  <c r="BL51" i="1"/>
  <c r="BT51" i="1"/>
  <c r="CB51" i="1"/>
  <c r="BL52" i="1"/>
  <c r="BT52" i="1"/>
  <c r="CB52" i="1"/>
  <c r="BL53" i="1"/>
  <c r="BT53" i="1"/>
  <c r="CB53" i="1"/>
  <c r="BL54" i="1"/>
  <c r="BT54" i="1"/>
  <c r="CB54" i="1"/>
  <c r="BL55" i="1"/>
  <c r="BT55" i="1"/>
  <c r="CB55" i="1"/>
  <c r="BL56" i="1"/>
  <c r="BT56" i="1"/>
  <c r="CB56" i="1"/>
  <c r="BL57" i="1"/>
  <c r="BT57" i="1"/>
  <c r="CB57" i="1"/>
  <c r="BL58" i="1"/>
  <c r="BT58" i="1"/>
  <c r="CB58" i="1"/>
  <c r="BL59" i="1"/>
  <c r="BT59" i="1"/>
  <c r="CB59" i="1"/>
  <c r="BL60" i="1"/>
  <c r="BT60" i="1"/>
  <c r="CB60" i="1"/>
  <c r="BL61" i="1"/>
  <c r="BT61" i="1"/>
  <c r="CB61" i="1"/>
  <c r="BL62" i="1"/>
  <c r="BT62" i="1"/>
  <c r="CB62" i="1"/>
  <c r="BL63" i="1"/>
  <c r="BT63" i="1"/>
  <c r="CB63" i="1"/>
  <c r="BL64" i="1"/>
  <c r="BT64" i="1"/>
  <c r="CB64" i="1"/>
  <c r="BL65" i="1"/>
  <c r="BT65" i="1"/>
  <c r="CB65" i="1"/>
  <c r="BL66" i="1"/>
  <c r="BT66" i="1"/>
  <c r="CB66" i="1"/>
  <c r="BL67" i="1"/>
  <c r="BT67" i="1"/>
  <c r="CB67" i="1"/>
  <c r="BL68" i="1"/>
  <c r="BT68" i="1"/>
  <c r="CB68" i="1"/>
  <c r="BL69" i="1"/>
  <c r="BT69" i="1"/>
  <c r="CB69" i="1"/>
  <c r="BL70" i="1"/>
  <c r="BT70" i="1"/>
  <c r="CB70" i="1"/>
  <c r="BL71" i="1"/>
  <c r="BT71" i="1"/>
  <c r="CB71" i="1"/>
  <c r="BL72" i="1"/>
  <c r="BT72" i="1"/>
  <c r="CB72" i="1"/>
  <c r="BL73" i="1"/>
  <c r="BT73" i="1"/>
  <c r="CB73" i="1"/>
  <c r="BL74" i="1"/>
  <c r="BT74" i="1"/>
  <c r="CB74" i="1"/>
  <c r="BL75" i="1"/>
  <c r="BT75" i="1"/>
  <c r="CB75" i="1"/>
  <c r="BL76" i="1"/>
  <c r="BT76" i="1"/>
  <c r="CB76" i="1"/>
  <c r="BL77" i="1"/>
  <c r="BT77" i="1"/>
  <c r="CB77" i="1"/>
  <c r="BL78" i="1"/>
  <c r="BT78" i="1"/>
  <c r="CB78" i="1"/>
  <c r="BL79" i="1"/>
  <c r="BT79" i="1"/>
  <c r="CB79" i="1"/>
  <c r="BL80" i="1"/>
  <c r="BT80" i="1"/>
  <c r="CB80" i="1"/>
  <c r="BL81" i="1"/>
  <c r="BT81" i="1"/>
  <c r="CB81" i="1"/>
  <c r="BL82" i="1"/>
  <c r="BT82" i="1"/>
  <c r="CB82" i="1"/>
  <c r="BL83" i="1"/>
  <c r="BT83" i="1"/>
  <c r="CB83" i="1"/>
  <c r="BL84" i="1"/>
  <c r="BT84" i="1"/>
  <c r="CB84" i="1"/>
  <c r="BL85" i="1"/>
  <c r="BT85" i="1"/>
  <c r="CB85" i="1"/>
  <c r="BL86" i="1"/>
  <c r="BT86" i="1"/>
  <c r="CB86" i="1"/>
  <c r="BL87" i="1"/>
  <c r="BT87" i="1"/>
  <c r="CB87" i="1"/>
  <c r="BL88" i="1"/>
  <c r="BT88" i="1"/>
  <c r="CB88" i="1"/>
  <c r="BL89" i="1"/>
  <c r="BT89" i="1"/>
  <c r="CB89" i="1"/>
  <c r="BL90" i="1"/>
  <c r="BT90" i="1"/>
  <c r="CB90" i="1"/>
  <c r="BL91" i="1"/>
  <c r="BT91" i="1"/>
  <c r="CB91" i="1"/>
  <c r="BL92" i="1"/>
  <c r="BT92" i="1"/>
  <c r="CB92" i="1"/>
  <c r="BL93" i="1"/>
  <c r="BT93" i="1"/>
  <c r="CB93" i="1"/>
  <c r="BL94" i="1"/>
  <c r="BT94" i="1"/>
  <c r="CB94" i="1"/>
  <c r="BL95" i="1"/>
  <c r="BT95" i="1"/>
  <c r="CB95" i="1"/>
  <c r="BL96" i="1"/>
  <c r="BT96" i="1"/>
  <c r="CB96" i="1"/>
  <c r="BL97" i="1"/>
  <c r="BT97" i="1"/>
  <c r="CB97" i="1"/>
  <c r="BL98" i="1"/>
  <c r="BT98" i="1"/>
  <c r="CB98" i="1"/>
  <c r="BL99" i="1"/>
  <c r="BT99" i="1"/>
  <c r="CB99" i="1"/>
  <c r="BL100" i="1"/>
  <c r="BT100" i="1"/>
  <c r="CB100" i="1"/>
  <c r="BL101" i="1"/>
  <c r="BT101" i="1"/>
  <c r="CB101" i="1"/>
  <c r="BL102" i="1"/>
  <c r="BT102" i="1"/>
  <c r="CB102" i="1"/>
  <c r="BL103" i="1"/>
  <c r="BT103" i="1"/>
  <c r="CB103" i="1"/>
  <c r="BL104" i="1"/>
  <c r="BT104" i="1"/>
  <c r="CB104" i="1"/>
  <c r="BL105" i="1"/>
  <c r="BT105" i="1"/>
  <c r="CB105" i="1"/>
  <c r="BL106" i="1"/>
  <c r="BT106" i="1"/>
  <c r="CB106" i="1"/>
  <c r="BL107" i="1"/>
  <c r="BT107" i="1"/>
  <c r="CB107" i="1"/>
  <c r="BL108" i="1"/>
  <c r="BT108" i="1"/>
  <c r="CB108" i="1"/>
  <c r="BL109" i="1"/>
  <c r="BT109" i="1"/>
  <c r="CB109" i="1"/>
  <c r="BL110" i="1"/>
  <c r="BT110" i="1"/>
  <c r="CB110" i="1"/>
  <c r="BL111" i="1"/>
  <c r="BT111" i="1"/>
  <c r="CB111" i="1"/>
  <c r="BL112" i="1"/>
  <c r="BT112" i="1"/>
  <c r="CB112" i="1"/>
  <c r="BL113" i="1"/>
  <c r="BT113" i="1"/>
  <c r="CB113" i="1"/>
  <c r="BL114" i="1"/>
  <c r="BT114" i="1"/>
  <c r="CB114" i="1"/>
  <c r="BL115" i="1"/>
  <c r="BT115" i="1"/>
  <c r="CB115" i="1"/>
  <c r="BL116" i="1"/>
  <c r="BT116" i="1"/>
  <c r="CB116" i="1"/>
  <c r="BL117" i="1"/>
  <c r="BT117" i="1"/>
  <c r="CB117" i="1"/>
  <c r="BL118" i="1"/>
  <c r="BT118" i="1"/>
  <c r="CB118" i="1"/>
  <c r="BL119" i="1"/>
  <c r="BT119" i="1"/>
  <c r="CB119" i="1"/>
  <c r="BL120" i="1"/>
  <c r="BT120" i="1"/>
  <c r="CB120" i="1"/>
  <c r="BL121" i="1"/>
  <c r="BT121" i="1"/>
  <c r="CB121" i="1"/>
  <c r="BL122" i="1"/>
  <c r="BT122" i="1"/>
  <c r="CB122" i="1"/>
  <c r="BL123" i="1"/>
  <c r="BT123" i="1"/>
  <c r="CB123" i="1"/>
  <c r="BL124" i="1"/>
  <c r="BT124" i="1"/>
  <c r="CB124" i="1"/>
  <c r="BL125" i="1"/>
  <c r="BT125" i="1"/>
  <c r="CB125" i="1"/>
  <c r="BL126" i="1"/>
  <c r="BT126" i="1"/>
  <c r="CB126" i="1"/>
  <c r="BL127" i="1"/>
  <c r="BT127" i="1"/>
  <c r="CB127" i="1"/>
  <c r="BL128" i="1"/>
  <c r="BT128" i="1"/>
  <c r="CB128" i="1"/>
  <c r="BL129" i="1"/>
  <c r="BT129" i="1"/>
  <c r="CB129" i="1"/>
  <c r="BL130" i="1"/>
  <c r="BT130" i="1"/>
  <c r="CB130" i="1"/>
  <c r="BL131" i="1"/>
  <c r="BT131" i="1"/>
  <c r="CB131" i="1"/>
  <c r="BL132" i="1"/>
  <c r="BT132" i="1"/>
  <c r="CB132" i="1"/>
  <c r="BL133" i="1"/>
  <c r="BT133" i="1"/>
  <c r="CB133" i="1"/>
  <c r="BL134" i="1"/>
  <c r="BT134" i="1"/>
  <c r="CB134" i="1"/>
  <c r="BL135" i="1"/>
  <c r="BT135" i="1"/>
  <c r="CB135" i="1"/>
  <c r="BL136" i="1"/>
  <c r="BT136" i="1"/>
  <c r="CB136" i="1"/>
  <c r="BL137" i="1"/>
  <c r="BT137" i="1"/>
  <c r="CB137" i="1"/>
  <c r="BL138" i="1"/>
  <c r="BT138" i="1"/>
  <c r="CB138" i="1"/>
  <c r="BL139" i="1"/>
  <c r="BT139" i="1"/>
  <c r="CB139" i="1"/>
  <c r="BL140" i="1"/>
  <c r="BT140" i="1"/>
  <c r="CB140" i="1"/>
  <c r="BL141" i="1"/>
  <c r="BT141" i="1"/>
  <c r="CB141" i="1"/>
  <c r="BL142" i="1"/>
  <c r="BT142" i="1"/>
  <c r="CB142" i="1"/>
  <c r="BL143" i="1"/>
  <c r="BT143" i="1"/>
  <c r="CB143" i="1"/>
  <c r="BL144" i="1"/>
  <c r="BT144" i="1"/>
  <c r="CB144" i="1"/>
  <c r="BL145" i="1"/>
  <c r="BT145" i="1"/>
  <c r="CB145" i="1"/>
  <c r="BL146" i="1"/>
  <c r="BT146" i="1"/>
  <c r="CB146" i="1"/>
  <c r="BL147" i="1"/>
  <c r="BT147" i="1"/>
  <c r="CB147" i="1"/>
  <c r="BL148" i="1"/>
  <c r="BT148" i="1"/>
  <c r="CB148" i="1"/>
  <c r="BL149" i="1"/>
  <c r="BT149" i="1"/>
  <c r="CB149" i="1"/>
  <c r="BL150" i="1"/>
  <c r="BT150" i="1"/>
  <c r="CB150" i="1"/>
  <c r="BL151" i="1"/>
  <c r="BT151" i="1"/>
  <c r="CB151" i="1"/>
  <c r="BL152" i="1"/>
  <c r="BT152" i="1"/>
  <c r="CB152" i="1"/>
  <c r="BL153" i="1"/>
  <c r="BT153" i="1"/>
  <c r="CB153" i="1"/>
  <c r="BL154" i="1"/>
  <c r="BT154" i="1"/>
  <c r="CB154" i="1"/>
  <c r="BL155" i="1"/>
  <c r="BT155" i="1"/>
  <c r="CB155" i="1"/>
  <c r="BL156" i="1"/>
  <c r="BT156" i="1"/>
  <c r="CB156" i="1"/>
  <c r="BL157" i="1"/>
  <c r="BT157" i="1"/>
  <c r="CB157" i="1"/>
  <c r="BL158" i="1"/>
  <c r="BT158" i="1"/>
  <c r="CB158" i="1"/>
  <c r="BL159" i="1"/>
  <c r="BT159" i="1"/>
  <c r="CB159" i="1"/>
  <c r="BL160" i="1"/>
  <c r="BT160" i="1"/>
  <c r="CB160" i="1"/>
  <c r="BL161" i="1"/>
  <c r="BT161" i="1"/>
  <c r="CB161" i="1"/>
  <c r="BL162" i="1"/>
  <c r="BT162" i="1"/>
  <c r="CB162" i="1"/>
  <c r="BL163" i="1"/>
  <c r="BT163" i="1"/>
  <c r="CB163" i="1"/>
  <c r="BL164" i="1"/>
  <c r="BT164" i="1"/>
  <c r="CB164" i="1"/>
  <c r="BL165" i="1"/>
  <c r="BT165" i="1"/>
  <c r="CB165" i="1"/>
  <c r="BL166" i="1"/>
  <c r="BT166" i="1"/>
  <c r="CB166" i="1"/>
  <c r="BL167" i="1"/>
  <c r="BT167" i="1"/>
  <c r="CB167" i="1"/>
  <c r="BL168" i="1"/>
  <c r="BT168" i="1"/>
  <c r="CB168" i="1"/>
  <c r="BL169" i="1"/>
  <c r="BT169" i="1"/>
  <c r="CB169" i="1"/>
  <c r="BL170" i="1"/>
  <c r="BT170" i="1"/>
  <c r="CB170" i="1"/>
  <c r="BL171" i="1"/>
  <c r="BT171" i="1"/>
  <c r="CB171" i="1"/>
  <c r="BL172" i="1"/>
  <c r="BT172" i="1"/>
  <c r="CB172" i="1"/>
  <c r="BL173" i="1"/>
  <c r="BT173" i="1"/>
  <c r="CB173" i="1"/>
  <c r="BL174" i="1"/>
  <c r="BT174" i="1"/>
  <c r="CB174" i="1"/>
  <c r="BL175" i="1"/>
  <c r="BT175" i="1"/>
  <c r="CB175" i="1"/>
  <c r="BL176" i="1"/>
  <c r="BT176" i="1"/>
  <c r="CB176" i="1"/>
  <c r="BL177" i="1"/>
  <c r="BT177" i="1"/>
  <c r="CB177" i="1"/>
  <c r="BL178" i="1"/>
  <c r="BT178" i="1"/>
  <c r="CB178" i="1"/>
  <c r="BL179" i="1"/>
  <c r="BT179" i="1"/>
  <c r="CB179" i="1"/>
  <c r="BL180" i="1"/>
  <c r="BT180" i="1"/>
  <c r="CB180" i="1"/>
  <c r="BL181" i="1"/>
  <c r="BT181" i="1"/>
  <c r="CB181" i="1"/>
  <c r="BL182" i="1"/>
  <c r="BT182" i="1"/>
  <c r="CB182" i="1"/>
  <c r="BL183" i="1"/>
  <c r="BT183" i="1"/>
  <c r="CB183" i="1"/>
  <c r="BL184" i="1"/>
  <c r="BT184" i="1"/>
  <c r="CB184" i="1"/>
  <c r="BL185" i="1"/>
  <c r="BT185" i="1"/>
  <c r="CB185" i="1"/>
  <c r="BL186" i="1"/>
  <c r="BT186" i="1"/>
  <c r="CB186" i="1"/>
  <c r="BL187" i="1"/>
  <c r="BT187" i="1"/>
  <c r="CB187" i="1"/>
  <c r="BL188" i="1"/>
  <c r="BT188" i="1"/>
  <c r="CB188" i="1"/>
  <c r="BL189" i="1"/>
  <c r="BT189" i="1"/>
  <c r="CB189" i="1"/>
  <c r="BL190" i="1"/>
  <c r="BT190" i="1"/>
  <c r="CB190" i="1"/>
  <c r="BL191" i="1"/>
  <c r="BT191" i="1"/>
  <c r="CB191" i="1"/>
  <c r="BL192" i="1"/>
  <c r="BT192" i="1"/>
  <c r="CB192" i="1"/>
  <c r="BL193" i="1"/>
  <c r="BT193" i="1"/>
  <c r="CB193" i="1"/>
  <c r="BL194" i="1"/>
  <c r="BT194" i="1"/>
  <c r="CB194" i="1"/>
  <c r="BL195" i="1"/>
  <c r="BT195" i="1"/>
  <c r="CB195" i="1"/>
  <c r="BL196" i="1"/>
  <c r="BT196" i="1"/>
  <c r="CB196" i="1"/>
  <c r="BL197" i="1"/>
  <c r="BT197" i="1"/>
  <c r="CB197" i="1"/>
  <c r="BL198" i="1"/>
  <c r="BT198" i="1"/>
  <c r="CB198" i="1"/>
  <c r="BL199" i="1"/>
  <c r="BT199" i="1"/>
  <c r="CB199" i="1"/>
  <c r="BL200" i="1"/>
  <c r="BT200" i="1"/>
  <c r="CB200" i="1"/>
  <c r="BL201" i="1"/>
  <c r="BT201" i="1"/>
  <c r="CB201" i="1"/>
  <c r="BL202" i="1"/>
  <c r="BT202" i="1"/>
  <c r="CB202" i="1"/>
  <c r="BL203" i="1"/>
  <c r="BT203" i="1"/>
  <c r="CB203" i="1"/>
  <c r="BL204" i="1"/>
  <c r="BT204" i="1"/>
  <c r="CB204" i="1"/>
  <c r="BL205" i="1"/>
  <c r="BT205" i="1"/>
  <c r="CB205" i="1"/>
  <c r="BL206" i="1"/>
  <c r="BT206" i="1"/>
  <c r="CB206" i="1"/>
  <c r="BL207" i="1"/>
  <c r="BT207" i="1"/>
  <c r="CB207" i="1"/>
  <c r="BL208" i="1"/>
  <c r="BT208" i="1"/>
  <c r="CB208" i="1"/>
  <c r="BL209" i="1"/>
  <c r="BT209" i="1"/>
  <c r="CB209" i="1"/>
  <c r="BL210" i="1"/>
  <c r="BT210" i="1"/>
  <c r="CB210" i="1"/>
  <c r="BL211" i="1"/>
  <c r="BT211" i="1"/>
  <c r="CB211" i="1"/>
  <c r="BL212" i="1"/>
  <c r="BT212" i="1"/>
  <c r="CB212" i="1"/>
  <c r="BL213" i="1"/>
  <c r="BT213" i="1"/>
  <c r="CB213" i="1"/>
  <c r="BL214" i="1"/>
  <c r="BT214" i="1"/>
  <c r="CB214" i="1"/>
  <c r="BL215" i="1"/>
  <c r="BT215" i="1"/>
  <c r="CB215" i="1"/>
  <c r="BL216" i="1"/>
  <c r="BT216" i="1"/>
  <c r="CB216" i="1"/>
  <c r="BL217" i="1"/>
  <c r="BT217" i="1"/>
  <c r="CB217" i="1"/>
  <c r="BL218" i="1"/>
  <c r="BT218" i="1"/>
  <c r="CB218" i="1"/>
  <c r="BL219" i="1"/>
  <c r="BT219" i="1"/>
  <c r="CB219" i="1"/>
  <c r="BL220" i="1"/>
  <c r="BT220" i="1"/>
  <c r="CB220" i="1"/>
  <c r="BL221" i="1"/>
  <c r="BT221" i="1"/>
  <c r="CB221" i="1"/>
  <c r="BL222" i="1"/>
  <c r="BT222" i="1"/>
  <c r="CB222" i="1"/>
  <c r="BL223" i="1"/>
  <c r="BT223" i="1"/>
  <c r="CB223" i="1"/>
  <c r="BL224" i="1"/>
  <c r="BT224" i="1"/>
  <c r="CB224" i="1"/>
  <c r="BL225" i="1"/>
  <c r="BT225" i="1"/>
  <c r="CB225" i="1"/>
  <c r="BL226" i="1"/>
  <c r="BT226" i="1"/>
  <c r="CB226" i="1"/>
  <c r="BL227" i="1"/>
  <c r="BT227" i="1"/>
  <c r="CB227" i="1"/>
  <c r="BL228" i="1"/>
  <c r="BT228" i="1"/>
  <c r="CB228" i="1"/>
  <c r="BL229" i="1"/>
  <c r="BT229" i="1"/>
  <c r="CB229" i="1"/>
  <c r="BL230" i="1"/>
  <c r="BT230" i="1"/>
  <c r="CB230" i="1"/>
  <c r="BL231" i="1"/>
  <c r="BT231" i="1"/>
  <c r="CB231" i="1"/>
  <c r="BL232" i="1"/>
  <c r="BT232" i="1"/>
  <c r="CB232" i="1"/>
  <c r="BL233" i="1"/>
  <c r="BT233" i="1"/>
  <c r="CB233" i="1"/>
  <c r="BL234" i="1"/>
  <c r="BT234" i="1"/>
  <c r="CB234" i="1"/>
  <c r="BL235" i="1"/>
  <c r="BT235" i="1"/>
  <c r="CB235" i="1"/>
  <c r="BL236" i="1"/>
  <c r="BT236" i="1"/>
  <c r="CB236" i="1"/>
  <c r="BT237" i="1"/>
  <c r="CB237" i="1"/>
  <c r="BT238" i="1"/>
  <c r="CB238" i="1"/>
  <c r="BT239" i="1"/>
  <c r="CB239" i="1"/>
  <c r="BT240" i="1"/>
  <c r="CB240" i="1"/>
  <c r="BT241" i="1"/>
  <c r="CB241" i="1"/>
  <c r="BT242" i="1"/>
  <c r="CB242" i="1"/>
  <c r="BT243" i="1"/>
  <c r="CB243" i="1"/>
  <c r="BT244" i="1"/>
  <c r="CB244" i="1"/>
  <c r="BT245" i="1"/>
  <c r="CB245" i="1"/>
  <c r="BT246" i="1"/>
  <c r="CB246" i="1"/>
  <c r="CB247" i="1"/>
  <c r="CB248" i="1"/>
  <c r="CB249" i="1"/>
  <c r="CB250" i="1"/>
  <c r="CB251" i="1"/>
  <c r="CB252" i="1"/>
  <c r="CB253" i="1"/>
  <c r="CB254" i="1"/>
  <c r="CB255" i="1"/>
  <c r="CB256" i="1"/>
  <c r="CD40" i="1" l="1"/>
  <c r="CE40" i="1" s="1"/>
  <c r="CA41" i="1" s="1"/>
  <c r="BZ41" i="1" s="1"/>
  <c r="CC41" i="1"/>
  <c r="BV32" i="1"/>
  <c r="BN33" i="1"/>
  <c r="AG155" i="1"/>
  <c r="AH155" i="1" s="1"/>
  <c r="AI155" i="1" s="1"/>
  <c r="CF41" i="1" l="1"/>
  <c r="BO33" i="1"/>
  <c r="BK34" i="1" s="1"/>
  <c r="BW32" i="1"/>
  <c r="BS33" i="1" s="1"/>
  <c r="CD41" i="1"/>
  <c r="AG156" i="1"/>
  <c r="AH156" i="1" s="1"/>
  <c r="AI156" i="1"/>
  <c r="BJ34" i="1" l="1"/>
  <c r="BP34" i="1" s="1"/>
  <c r="BR33" i="1"/>
  <c r="BX33" i="1" s="1"/>
  <c r="BU33" i="1"/>
  <c r="CE41" i="1"/>
  <c r="CA42" i="1" s="1"/>
  <c r="BM34" i="1"/>
  <c r="AG157" i="1"/>
  <c r="AH157" i="1" s="1"/>
  <c r="AI157" i="1"/>
  <c r="BZ42" i="1" l="1"/>
  <c r="CF42" i="1" s="1"/>
  <c r="BN34" i="1"/>
  <c r="BV33" i="1"/>
  <c r="CC42" i="1"/>
  <c r="AG158" i="1"/>
  <c r="AH158" i="1" s="1"/>
  <c r="AI158" i="1" s="1"/>
  <c r="CD42" i="1" l="1"/>
  <c r="BO34" i="1"/>
  <c r="BK35" i="1" s="1"/>
  <c r="BW33" i="1"/>
  <c r="BS34" i="1" s="1"/>
  <c r="AG159" i="1"/>
  <c r="AH159" i="1" s="1"/>
  <c r="AI159" i="1"/>
  <c r="BR34" i="1" l="1"/>
  <c r="BX34" i="1" s="1"/>
  <c r="BJ35" i="1"/>
  <c r="BP35" i="1" s="1"/>
  <c r="BU34" i="1"/>
  <c r="BM35" i="1"/>
  <c r="CE42" i="1"/>
  <c r="CA43" i="1" s="1"/>
  <c r="AG160" i="1"/>
  <c r="AH160" i="1" s="1"/>
  <c r="AI160" i="1"/>
  <c r="BZ43" i="1" l="1"/>
  <c r="CF43" i="1" s="1"/>
  <c r="CC43" i="1"/>
  <c r="BN35" i="1"/>
  <c r="BV34" i="1"/>
  <c r="AG161" i="1"/>
  <c r="AH161" i="1" s="1"/>
  <c r="AI161" i="1"/>
  <c r="BW34" i="1" l="1"/>
  <c r="BS35" i="1" s="1"/>
  <c r="CD43" i="1"/>
  <c r="BO35" i="1"/>
  <c r="BK36" i="1" s="1"/>
  <c r="AG162" i="1"/>
  <c r="AH162" i="1" s="1"/>
  <c r="AI162" i="1"/>
  <c r="BJ36" i="1" l="1"/>
  <c r="BP36" i="1" s="1"/>
  <c r="BR35" i="1"/>
  <c r="BX35" i="1" s="1"/>
  <c r="BM36" i="1"/>
  <c r="BU35" i="1"/>
  <c r="CE43" i="1"/>
  <c r="CA44" i="1" s="1"/>
  <c r="AG163" i="1"/>
  <c r="AH163" i="1" s="1"/>
  <c r="AI163" i="1" s="1"/>
  <c r="BZ44" i="1" l="1"/>
  <c r="CF44" i="1" s="1"/>
  <c r="CC44" i="1"/>
  <c r="BV35" i="1"/>
  <c r="BN36" i="1"/>
  <c r="AG164" i="1"/>
  <c r="AH164" i="1" s="1"/>
  <c r="AI164" i="1"/>
  <c r="CD44" i="1" l="1"/>
  <c r="BO36" i="1"/>
  <c r="BK37" i="1" s="1"/>
  <c r="BW35" i="1"/>
  <c r="BS36" i="1" s="1"/>
  <c r="AG165" i="1"/>
  <c r="AH165" i="1" s="1"/>
  <c r="AI165" i="1"/>
  <c r="BJ37" i="1" l="1"/>
  <c r="BP37" i="1" s="1"/>
  <c r="BR36" i="1"/>
  <c r="BX36" i="1" s="1"/>
  <c r="BU36" i="1"/>
  <c r="BM37" i="1"/>
  <c r="CE44" i="1"/>
  <c r="CA45" i="1" s="1"/>
  <c r="AG166" i="1"/>
  <c r="AH166" i="1" s="1"/>
  <c r="AI166" i="1" s="1"/>
  <c r="BZ45" i="1" l="1"/>
  <c r="CF45" i="1" s="1"/>
  <c r="CC45" i="1"/>
  <c r="BN37" i="1"/>
  <c r="BV36" i="1"/>
  <c r="AG167" i="1"/>
  <c r="AH167" i="1" s="1"/>
  <c r="AI167" i="1"/>
  <c r="BW36" i="1" l="1"/>
  <c r="BS37" i="1" s="1"/>
  <c r="BO37" i="1"/>
  <c r="BK38" i="1" s="1"/>
  <c r="CD45" i="1"/>
  <c r="AG168" i="1"/>
  <c r="AH168" i="1" s="1"/>
  <c r="AI168" i="1"/>
  <c r="BJ38" i="1" l="1"/>
  <c r="BP38" i="1" s="1"/>
  <c r="BR37" i="1"/>
  <c r="BX37" i="1" s="1"/>
  <c r="CE45" i="1"/>
  <c r="CA46" i="1" s="1"/>
  <c r="BM38" i="1"/>
  <c r="BU37" i="1"/>
  <c r="AG169" i="1"/>
  <c r="AH169" i="1" s="1"/>
  <c r="AI169" i="1"/>
  <c r="BZ46" i="1" l="1"/>
  <c r="CF46" i="1" s="1"/>
  <c r="BV37" i="1"/>
  <c r="BW37" i="1" s="1"/>
  <c r="BS38" i="1" s="1"/>
  <c r="BR38" i="1" s="1"/>
  <c r="BX38" i="1" s="1"/>
  <c r="BN38" i="1"/>
  <c r="BO38" i="1" s="1"/>
  <c r="BK39" i="1" s="1"/>
  <c r="BJ39" i="1" s="1"/>
  <c r="BP39" i="1" s="1"/>
  <c r="CC46" i="1"/>
  <c r="CD46" i="1" s="1"/>
  <c r="CE46" i="1" s="1"/>
  <c r="CA47" i="1" s="1"/>
  <c r="BZ47" i="1" s="1"/>
  <c r="CF47" i="1" s="1"/>
  <c r="AG170" i="1"/>
  <c r="AH170" i="1" s="1"/>
  <c r="AI170" i="1"/>
  <c r="CC47" i="1" l="1"/>
  <c r="CD47" i="1" s="1"/>
  <c r="CE47" i="1" s="1"/>
  <c r="CA48" i="1" s="1"/>
  <c r="BZ48" i="1" s="1"/>
  <c r="CF48" i="1" s="1"/>
  <c r="BM39" i="1"/>
  <c r="BN39" i="1" s="1"/>
  <c r="BO39" i="1" s="1"/>
  <c r="BK40" i="1" s="1"/>
  <c r="BJ40" i="1" s="1"/>
  <c r="BP40" i="1" s="1"/>
  <c r="BU38" i="1"/>
  <c r="BV38" i="1" s="1"/>
  <c r="BW38" i="1" s="1"/>
  <c r="BS39" i="1" s="1"/>
  <c r="BR39" i="1" s="1"/>
  <c r="BX39" i="1" s="1"/>
  <c r="AG171" i="1"/>
  <c r="AH171" i="1" s="1"/>
  <c r="AI171" i="1" s="1"/>
  <c r="BU39" i="1" l="1"/>
  <c r="BV39" i="1" s="1"/>
  <c r="BW39" i="1" s="1"/>
  <c r="BS40" i="1" s="1"/>
  <c r="BR40" i="1" s="1"/>
  <c r="BX40" i="1" s="1"/>
  <c r="BM40" i="1"/>
  <c r="BN40" i="1" s="1"/>
  <c r="BO40" i="1"/>
  <c r="BK41" i="1" s="1"/>
  <c r="BJ41" i="1" s="1"/>
  <c r="BP41" i="1" s="1"/>
  <c r="CC48" i="1"/>
  <c r="CD48" i="1" s="1"/>
  <c r="CE48" i="1" s="1"/>
  <c r="CA49" i="1" s="1"/>
  <c r="BZ49" i="1" s="1"/>
  <c r="CF49" i="1" s="1"/>
  <c r="AG172" i="1"/>
  <c r="AH172" i="1" s="1"/>
  <c r="AI172" i="1"/>
  <c r="CC49" i="1" l="1"/>
  <c r="CD49" i="1" s="1"/>
  <c r="CE49" i="1" s="1"/>
  <c r="CA50" i="1" s="1"/>
  <c r="BZ50" i="1" s="1"/>
  <c r="CF50" i="1" s="1"/>
  <c r="BM41" i="1"/>
  <c r="BN41" i="1" s="1"/>
  <c r="BO41" i="1" s="1"/>
  <c r="BK42" i="1" s="1"/>
  <c r="BJ42" i="1" s="1"/>
  <c r="BP42" i="1" s="1"/>
  <c r="BU40" i="1"/>
  <c r="BV40" i="1" s="1"/>
  <c r="BW40" i="1" s="1"/>
  <c r="BS41" i="1" s="1"/>
  <c r="BR41" i="1" s="1"/>
  <c r="BX41" i="1" s="1"/>
  <c r="AG173" i="1"/>
  <c r="AH173" i="1" s="1"/>
  <c r="AI173" i="1"/>
  <c r="BU41" i="1" l="1"/>
  <c r="BV41" i="1" s="1"/>
  <c r="BW41" i="1" s="1"/>
  <c r="BS42" i="1" s="1"/>
  <c r="BR42" i="1" s="1"/>
  <c r="BX42" i="1" s="1"/>
  <c r="BM42" i="1"/>
  <c r="BN42" i="1" s="1"/>
  <c r="BO42" i="1" s="1"/>
  <c r="BK43" i="1" s="1"/>
  <c r="BJ43" i="1" s="1"/>
  <c r="BP43" i="1" s="1"/>
  <c r="CC50" i="1"/>
  <c r="CD50" i="1" s="1"/>
  <c r="CE50" i="1" s="1"/>
  <c r="CA51" i="1" s="1"/>
  <c r="BZ51" i="1" s="1"/>
  <c r="CF51" i="1" s="1"/>
  <c r="AG174" i="1"/>
  <c r="AH174" i="1" s="1"/>
  <c r="AI174" i="1"/>
  <c r="BM43" i="1" l="1"/>
  <c r="BN43" i="1" s="1"/>
  <c r="BO43" i="1"/>
  <c r="BK44" i="1" s="1"/>
  <c r="BJ44" i="1" s="1"/>
  <c r="BP44" i="1" s="1"/>
  <c r="CC51" i="1"/>
  <c r="CD51" i="1" s="1"/>
  <c r="CE51" i="1" s="1"/>
  <c r="CA52" i="1" s="1"/>
  <c r="BZ52" i="1" s="1"/>
  <c r="CF52" i="1" s="1"/>
  <c r="BU42" i="1"/>
  <c r="BV42" i="1" s="1"/>
  <c r="BW42" i="1" s="1"/>
  <c r="BS43" i="1" s="1"/>
  <c r="BR43" i="1" s="1"/>
  <c r="BX43" i="1" s="1"/>
  <c r="AG175" i="1"/>
  <c r="AH175" i="1" s="1"/>
  <c r="AI175" i="1"/>
  <c r="CC52" i="1" l="1"/>
  <c r="CD52" i="1" s="1"/>
  <c r="CE52" i="1" s="1"/>
  <c r="CA53" i="1" s="1"/>
  <c r="BZ53" i="1" s="1"/>
  <c r="CF53" i="1" s="1"/>
  <c r="BU43" i="1"/>
  <c r="BV43" i="1" s="1"/>
  <c r="BW43" i="1" s="1"/>
  <c r="BS44" i="1" s="1"/>
  <c r="BR44" i="1" s="1"/>
  <c r="BX44" i="1" s="1"/>
  <c r="BM44" i="1"/>
  <c r="BN44" i="1" s="1"/>
  <c r="BO44" i="1" s="1"/>
  <c r="BK45" i="1" s="1"/>
  <c r="BJ45" i="1" s="1"/>
  <c r="BP45" i="1" s="1"/>
  <c r="AG176" i="1"/>
  <c r="AH176" i="1" s="1"/>
  <c r="AI176" i="1" s="1"/>
  <c r="BU44" i="1" l="1"/>
  <c r="BV44" i="1" s="1"/>
  <c r="BW44" i="1" s="1"/>
  <c r="BS45" i="1" s="1"/>
  <c r="BR45" i="1" s="1"/>
  <c r="BX45" i="1" s="1"/>
  <c r="CC53" i="1"/>
  <c r="CD53" i="1" s="1"/>
  <c r="CE53" i="1"/>
  <c r="CA54" i="1" s="1"/>
  <c r="BZ54" i="1" s="1"/>
  <c r="CF54" i="1" s="1"/>
  <c r="BM45" i="1"/>
  <c r="BN45" i="1" s="1"/>
  <c r="BO45" i="1" s="1"/>
  <c r="BK46" i="1" s="1"/>
  <c r="BJ46" i="1" s="1"/>
  <c r="BP46" i="1" s="1"/>
  <c r="AG177" i="1"/>
  <c r="AH177" i="1" s="1"/>
  <c r="AI177" i="1"/>
  <c r="BM46" i="1" l="1"/>
  <c r="BN46" i="1" s="1"/>
  <c r="BO46" i="1"/>
  <c r="BK47" i="1" s="1"/>
  <c r="BJ47" i="1" s="1"/>
  <c r="BP47" i="1" s="1"/>
  <c r="BU45" i="1"/>
  <c r="BV45" i="1" s="1"/>
  <c r="BW45" i="1"/>
  <c r="BS46" i="1" s="1"/>
  <c r="BR46" i="1" s="1"/>
  <c r="BX46" i="1" s="1"/>
  <c r="CC54" i="1"/>
  <c r="CD54" i="1" s="1"/>
  <c r="CE54" i="1" s="1"/>
  <c r="CA55" i="1" s="1"/>
  <c r="BZ55" i="1" s="1"/>
  <c r="CF55" i="1" s="1"/>
  <c r="AG178" i="1"/>
  <c r="AH178" i="1" s="1"/>
  <c r="AI178" i="1"/>
  <c r="CC55" i="1" l="1"/>
  <c r="CD55" i="1" s="1"/>
  <c r="CE55" i="1" s="1"/>
  <c r="CA56" i="1" s="1"/>
  <c r="BZ56" i="1" s="1"/>
  <c r="CF56" i="1" s="1"/>
  <c r="BM47" i="1"/>
  <c r="BN47" i="1" s="1"/>
  <c r="BO47" i="1"/>
  <c r="BK48" i="1" s="1"/>
  <c r="BJ48" i="1" s="1"/>
  <c r="BP48" i="1" s="1"/>
  <c r="BU46" i="1"/>
  <c r="BV46" i="1" s="1"/>
  <c r="BW46" i="1" s="1"/>
  <c r="BS47" i="1" s="1"/>
  <c r="BR47" i="1" s="1"/>
  <c r="BX47" i="1" s="1"/>
  <c r="AG179" i="1"/>
  <c r="AH179" i="1" s="1"/>
  <c r="AI179" i="1" s="1"/>
  <c r="BU47" i="1" l="1"/>
  <c r="BV47" i="1" s="1"/>
  <c r="BW47" i="1" s="1"/>
  <c r="BS48" i="1" s="1"/>
  <c r="BR48" i="1" s="1"/>
  <c r="BX48" i="1" s="1"/>
  <c r="CC56" i="1"/>
  <c r="CD56" i="1" s="1"/>
  <c r="CE56" i="1" s="1"/>
  <c r="CA57" i="1" s="1"/>
  <c r="BZ57" i="1" s="1"/>
  <c r="CF57" i="1" s="1"/>
  <c r="BM48" i="1"/>
  <c r="BN48" i="1" s="1"/>
  <c r="BO48" i="1"/>
  <c r="BK49" i="1" s="1"/>
  <c r="BJ49" i="1" s="1"/>
  <c r="BP49" i="1" s="1"/>
  <c r="AG180" i="1"/>
  <c r="AH180" i="1" s="1"/>
  <c r="AI180" i="1" s="1"/>
  <c r="CC57" i="1" l="1"/>
  <c r="CD57" i="1" s="1"/>
  <c r="CE57" i="1"/>
  <c r="CA58" i="1" s="1"/>
  <c r="BZ58" i="1" s="1"/>
  <c r="CF58" i="1" s="1"/>
  <c r="BU48" i="1"/>
  <c r="BV48" i="1" s="1"/>
  <c r="BW48" i="1"/>
  <c r="BS49" i="1" s="1"/>
  <c r="BR49" i="1" s="1"/>
  <c r="BX49" i="1" s="1"/>
  <c r="BM49" i="1"/>
  <c r="BN49" i="1" s="1"/>
  <c r="BO49" i="1" s="1"/>
  <c r="BK50" i="1" s="1"/>
  <c r="BJ50" i="1" s="1"/>
  <c r="BP50" i="1" s="1"/>
  <c r="AG181" i="1"/>
  <c r="AH181" i="1" s="1"/>
  <c r="AI181" i="1"/>
  <c r="BM50" i="1" l="1"/>
  <c r="BN50" i="1" s="1"/>
  <c r="BO50" i="1" s="1"/>
  <c r="BK51" i="1" s="1"/>
  <c r="BJ51" i="1" s="1"/>
  <c r="BP51" i="1" s="1"/>
  <c r="CC58" i="1"/>
  <c r="CD58" i="1" s="1"/>
  <c r="CE58" i="1"/>
  <c r="CA59" i="1" s="1"/>
  <c r="BZ59" i="1" s="1"/>
  <c r="CF59" i="1" s="1"/>
  <c r="BU49" i="1"/>
  <c r="BV49" i="1" s="1"/>
  <c r="BW49" i="1"/>
  <c r="BS50" i="1" s="1"/>
  <c r="BR50" i="1" s="1"/>
  <c r="BX50" i="1" s="1"/>
  <c r="AG182" i="1"/>
  <c r="AH182" i="1" s="1"/>
  <c r="AI182" i="1"/>
  <c r="BM51" i="1" l="1"/>
  <c r="BN51" i="1" s="1"/>
  <c r="BO51" i="1" s="1"/>
  <c r="BK52" i="1" s="1"/>
  <c r="BJ52" i="1" s="1"/>
  <c r="BP52" i="1" s="1"/>
  <c r="BU50" i="1"/>
  <c r="BV50" i="1" s="1"/>
  <c r="BW50" i="1"/>
  <c r="BS51" i="1" s="1"/>
  <c r="BR51" i="1" s="1"/>
  <c r="BX51" i="1" s="1"/>
  <c r="CC59" i="1"/>
  <c r="CD59" i="1" s="1"/>
  <c r="CE59" i="1" s="1"/>
  <c r="CA60" i="1" s="1"/>
  <c r="BZ60" i="1" s="1"/>
  <c r="CF60" i="1" s="1"/>
  <c r="AG183" i="1"/>
  <c r="AH183" i="1" s="1"/>
  <c r="AI183" i="1"/>
  <c r="CC60" i="1" l="1"/>
  <c r="CD60" i="1" s="1"/>
  <c r="CE60" i="1" s="1"/>
  <c r="CA61" i="1" s="1"/>
  <c r="BZ61" i="1" s="1"/>
  <c r="CF61" i="1" s="1"/>
  <c r="BU51" i="1"/>
  <c r="BV51" i="1" s="1"/>
  <c r="BW51" i="1" s="1"/>
  <c r="BS52" i="1" s="1"/>
  <c r="BR52" i="1" s="1"/>
  <c r="BX52" i="1" s="1"/>
  <c r="BM52" i="1"/>
  <c r="BN52" i="1" s="1"/>
  <c r="BO52" i="1" s="1"/>
  <c r="BK53" i="1" s="1"/>
  <c r="BJ53" i="1" s="1"/>
  <c r="BP53" i="1" s="1"/>
  <c r="AG184" i="1"/>
  <c r="AH184" i="1" s="1"/>
  <c r="AI184" i="1" s="1"/>
  <c r="BM53" i="1" l="1"/>
  <c r="BN53" i="1" s="1"/>
  <c r="BO53" i="1" s="1"/>
  <c r="BK54" i="1" s="1"/>
  <c r="BJ54" i="1" s="1"/>
  <c r="BP54" i="1" s="1"/>
  <c r="BU52" i="1"/>
  <c r="BV52" i="1" s="1"/>
  <c r="BW52" i="1"/>
  <c r="BS53" i="1" s="1"/>
  <c r="BR53" i="1" s="1"/>
  <c r="BX53" i="1" s="1"/>
  <c r="CC61" i="1"/>
  <c r="CD61" i="1" s="1"/>
  <c r="CE61" i="1" s="1"/>
  <c r="CA62" i="1" s="1"/>
  <c r="BZ62" i="1" s="1"/>
  <c r="CF62" i="1" s="1"/>
  <c r="AG185" i="1"/>
  <c r="AH185" i="1" s="1"/>
  <c r="AI185" i="1"/>
  <c r="CC62" i="1" l="1"/>
  <c r="CD62" i="1" s="1"/>
  <c r="CE62" i="1" s="1"/>
  <c r="CA63" i="1" s="1"/>
  <c r="BZ63" i="1" s="1"/>
  <c r="CF63" i="1" s="1"/>
  <c r="BM54" i="1"/>
  <c r="BN54" i="1" s="1"/>
  <c r="BO54" i="1" s="1"/>
  <c r="BK55" i="1" s="1"/>
  <c r="BJ55" i="1" s="1"/>
  <c r="BP55" i="1" s="1"/>
  <c r="BU53" i="1"/>
  <c r="BV53" i="1" s="1"/>
  <c r="BW53" i="1" s="1"/>
  <c r="BS54" i="1" s="1"/>
  <c r="BR54" i="1" s="1"/>
  <c r="BX54" i="1" s="1"/>
  <c r="AG186" i="1"/>
  <c r="AH186" i="1" s="1"/>
  <c r="AI186" i="1"/>
  <c r="BU54" i="1" l="1"/>
  <c r="BV54" i="1" s="1"/>
  <c r="BW54" i="1" s="1"/>
  <c r="BS55" i="1" s="1"/>
  <c r="BR55" i="1" s="1"/>
  <c r="BX55" i="1" s="1"/>
  <c r="CC63" i="1"/>
  <c r="CD63" i="1" s="1"/>
  <c r="CE63" i="1" s="1"/>
  <c r="CA64" i="1" s="1"/>
  <c r="BZ64" i="1" s="1"/>
  <c r="CF64" i="1" s="1"/>
  <c r="BM55" i="1"/>
  <c r="BN55" i="1" s="1"/>
  <c r="BO55" i="1" s="1"/>
  <c r="BK56" i="1" s="1"/>
  <c r="BJ56" i="1" s="1"/>
  <c r="BP56" i="1" s="1"/>
  <c r="AG187" i="1"/>
  <c r="AH187" i="1" s="1"/>
  <c r="AI187" i="1" s="1"/>
  <c r="CC64" i="1" l="1"/>
  <c r="CD64" i="1" s="1"/>
  <c r="CE64" i="1"/>
  <c r="CA65" i="1" s="1"/>
  <c r="BZ65" i="1" s="1"/>
  <c r="CF65" i="1" s="1"/>
  <c r="BU55" i="1"/>
  <c r="BV55" i="1" s="1"/>
  <c r="BW55" i="1" s="1"/>
  <c r="BS56" i="1" s="1"/>
  <c r="BR56" i="1" s="1"/>
  <c r="BX56" i="1" s="1"/>
  <c r="BM56" i="1"/>
  <c r="BN56" i="1" s="1"/>
  <c r="BO56" i="1" s="1"/>
  <c r="BK57" i="1" s="1"/>
  <c r="BJ57" i="1" s="1"/>
  <c r="BP57" i="1" s="1"/>
  <c r="AG188" i="1"/>
  <c r="AH188" i="1" s="1"/>
  <c r="AI188" i="1"/>
  <c r="BM57" i="1" l="1"/>
  <c r="BN57" i="1" s="1"/>
  <c r="BO57" i="1" s="1"/>
  <c r="BK58" i="1" s="1"/>
  <c r="BJ58" i="1" s="1"/>
  <c r="BP58" i="1" s="1"/>
  <c r="BU56" i="1"/>
  <c r="BV56" i="1" s="1"/>
  <c r="BW56" i="1"/>
  <c r="BS57" i="1" s="1"/>
  <c r="BR57" i="1" s="1"/>
  <c r="BX57" i="1" s="1"/>
  <c r="CC65" i="1"/>
  <c r="CD65" i="1" s="1"/>
  <c r="CE65" i="1" s="1"/>
  <c r="CA66" i="1" s="1"/>
  <c r="BZ66" i="1" s="1"/>
  <c r="CF66" i="1" s="1"/>
  <c r="AG189" i="1"/>
  <c r="AH189" i="1" s="1"/>
  <c r="AI189" i="1"/>
  <c r="CC66" i="1" l="1"/>
  <c r="CD66" i="1" s="1"/>
  <c r="CE66" i="1" s="1"/>
  <c r="CA67" i="1" s="1"/>
  <c r="BZ67" i="1" s="1"/>
  <c r="CF67" i="1" s="1"/>
  <c r="BM58" i="1"/>
  <c r="BN58" i="1" s="1"/>
  <c r="BO58" i="1" s="1"/>
  <c r="BK59" i="1" s="1"/>
  <c r="BJ59" i="1" s="1"/>
  <c r="BP59" i="1" s="1"/>
  <c r="BU57" i="1"/>
  <c r="BV57" i="1" s="1"/>
  <c r="BW57" i="1" s="1"/>
  <c r="BS58" i="1" s="1"/>
  <c r="BR58" i="1" s="1"/>
  <c r="BX58" i="1" s="1"/>
  <c r="AG190" i="1"/>
  <c r="AH190" i="1" s="1"/>
  <c r="AI190" i="1" s="1"/>
  <c r="BU58" i="1" l="1"/>
  <c r="BV58" i="1" s="1"/>
  <c r="BW58" i="1" s="1"/>
  <c r="BS59" i="1" s="1"/>
  <c r="BR59" i="1" s="1"/>
  <c r="BX59" i="1" s="1"/>
  <c r="BM59" i="1"/>
  <c r="BN59" i="1" s="1"/>
  <c r="BO59" i="1" s="1"/>
  <c r="BK60" i="1" s="1"/>
  <c r="BJ60" i="1" s="1"/>
  <c r="BP60" i="1" s="1"/>
  <c r="CC67" i="1"/>
  <c r="CD67" i="1" s="1"/>
  <c r="CE67" i="1" s="1"/>
  <c r="CA68" i="1" s="1"/>
  <c r="BZ68" i="1" s="1"/>
  <c r="CF68" i="1" s="1"/>
  <c r="AG191" i="1"/>
  <c r="AH191" i="1" s="1"/>
  <c r="AI191" i="1"/>
  <c r="CC68" i="1" l="1"/>
  <c r="CD68" i="1" s="1"/>
  <c r="CE68" i="1" s="1"/>
  <c r="CA69" i="1" s="1"/>
  <c r="BZ69" i="1" s="1"/>
  <c r="CF69" i="1" s="1"/>
  <c r="BM60" i="1"/>
  <c r="BN60" i="1" s="1"/>
  <c r="BO60" i="1" s="1"/>
  <c r="BK61" i="1" s="1"/>
  <c r="BJ61" i="1" s="1"/>
  <c r="BP61" i="1" s="1"/>
  <c r="BU59" i="1"/>
  <c r="BV59" i="1" s="1"/>
  <c r="BW59" i="1" s="1"/>
  <c r="BS60" i="1" s="1"/>
  <c r="BR60" i="1" s="1"/>
  <c r="BX60" i="1" s="1"/>
  <c r="AG192" i="1"/>
  <c r="AH192" i="1" s="1"/>
  <c r="AI192" i="1"/>
  <c r="BU60" i="1" l="1"/>
  <c r="BV60" i="1" s="1"/>
  <c r="BW60" i="1" s="1"/>
  <c r="BS61" i="1" s="1"/>
  <c r="BR61" i="1" s="1"/>
  <c r="BX61" i="1" s="1"/>
  <c r="BM61" i="1"/>
  <c r="BN61" i="1" s="1"/>
  <c r="BO61" i="1" s="1"/>
  <c r="BK62" i="1" s="1"/>
  <c r="BJ62" i="1" s="1"/>
  <c r="BP62" i="1" s="1"/>
  <c r="CC69" i="1"/>
  <c r="CD69" i="1" s="1"/>
  <c r="CE69" i="1" s="1"/>
  <c r="CA70" i="1" s="1"/>
  <c r="BZ70" i="1" s="1"/>
  <c r="CF70" i="1" s="1"/>
  <c r="AG193" i="1"/>
  <c r="AH193" i="1" s="1"/>
  <c r="AI193" i="1"/>
  <c r="CC70" i="1" l="1"/>
  <c r="CD70" i="1" s="1"/>
  <c r="CE70" i="1"/>
  <c r="CA71" i="1" s="1"/>
  <c r="BZ71" i="1" s="1"/>
  <c r="CF71" i="1" s="1"/>
  <c r="BM62" i="1"/>
  <c r="BN62" i="1" s="1"/>
  <c r="BO62" i="1" s="1"/>
  <c r="BK63" i="1" s="1"/>
  <c r="BJ63" i="1" s="1"/>
  <c r="BP63" i="1" s="1"/>
  <c r="BU61" i="1"/>
  <c r="BV61" i="1" s="1"/>
  <c r="BW61" i="1" s="1"/>
  <c r="BS62" i="1" s="1"/>
  <c r="BR62" i="1" s="1"/>
  <c r="BX62" i="1" s="1"/>
  <c r="AG194" i="1"/>
  <c r="AH194" i="1" s="1"/>
  <c r="AI194" i="1"/>
  <c r="BU62" i="1" l="1"/>
  <c r="BV62" i="1" s="1"/>
  <c r="BW62" i="1"/>
  <c r="BS63" i="1" s="1"/>
  <c r="BR63" i="1" s="1"/>
  <c r="BX63" i="1" s="1"/>
  <c r="BM63" i="1"/>
  <c r="BN63" i="1" s="1"/>
  <c r="BO63" i="1"/>
  <c r="BK64" i="1" s="1"/>
  <c r="BJ64" i="1" s="1"/>
  <c r="BP64" i="1" s="1"/>
  <c r="CC71" i="1"/>
  <c r="CD71" i="1" s="1"/>
  <c r="CE71" i="1" s="1"/>
  <c r="CA72" i="1" s="1"/>
  <c r="BZ72" i="1" s="1"/>
  <c r="CF72" i="1" s="1"/>
  <c r="AG195" i="1"/>
  <c r="AH195" i="1" s="1"/>
  <c r="AI195" i="1" s="1"/>
  <c r="CC72" i="1" l="1"/>
  <c r="CD72" i="1" s="1"/>
  <c r="CE72" i="1" s="1"/>
  <c r="CA73" i="1" s="1"/>
  <c r="BZ73" i="1" s="1"/>
  <c r="CF73" i="1" s="1"/>
  <c r="BM64" i="1"/>
  <c r="BN64" i="1" s="1"/>
  <c r="BO64" i="1" s="1"/>
  <c r="BK65" i="1" s="1"/>
  <c r="BJ65" i="1" s="1"/>
  <c r="BP65" i="1" s="1"/>
  <c r="BU63" i="1"/>
  <c r="BV63" i="1" s="1"/>
  <c r="BW63" i="1" s="1"/>
  <c r="BS64" i="1" s="1"/>
  <c r="BR64" i="1" s="1"/>
  <c r="BX64" i="1" s="1"/>
  <c r="AG196" i="1"/>
  <c r="AH196" i="1" s="1"/>
  <c r="AI196" i="1"/>
  <c r="BU64" i="1" l="1"/>
  <c r="BV64" i="1" s="1"/>
  <c r="BW64" i="1" s="1"/>
  <c r="BS65" i="1" s="1"/>
  <c r="BR65" i="1" s="1"/>
  <c r="BX65" i="1" s="1"/>
  <c r="BM65" i="1"/>
  <c r="BN65" i="1" s="1"/>
  <c r="BO65" i="1" s="1"/>
  <c r="BK66" i="1" s="1"/>
  <c r="BJ66" i="1" s="1"/>
  <c r="BP66" i="1" s="1"/>
  <c r="CC73" i="1"/>
  <c r="CD73" i="1" s="1"/>
  <c r="CE73" i="1" s="1"/>
  <c r="CA74" i="1" s="1"/>
  <c r="BZ74" i="1" s="1"/>
  <c r="CF74" i="1" s="1"/>
  <c r="AG197" i="1"/>
  <c r="AH197" i="1" s="1"/>
  <c r="AI197" i="1"/>
  <c r="CC74" i="1" l="1"/>
  <c r="CD74" i="1" s="1"/>
  <c r="CE74" i="1" s="1"/>
  <c r="CA75" i="1" s="1"/>
  <c r="BZ75" i="1" s="1"/>
  <c r="CF75" i="1" s="1"/>
  <c r="BM66" i="1"/>
  <c r="BN66" i="1" s="1"/>
  <c r="BO66" i="1" s="1"/>
  <c r="BK67" i="1" s="1"/>
  <c r="BJ67" i="1" s="1"/>
  <c r="BP67" i="1" s="1"/>
  <c r="BU65" i="1"/>
  <c r="BV65" i="1" s="1"/>
  <c r="BW65" i="1" s="1"/>
  <c r="BS66" i="1" s="1"/>
  <c r="BR66" i="1" s="1"/>
  <c r="BX66" i="1" s="1"/>
  <c r="AG198" i="1"/>
  <c r="AH198" i="1" s="1"/>
  <c r="AI198" i="1" s="1"/>
  <c r="BU66" i="1" l="1"/>
  <c r="BV66" i="1" s="1"/>
  <c r="BW66" i="1" s="1"/>
  <c r="BS67" i="1" s="1"/>
  <c r="BR67" i="1" s="1"/>
  <c r="BX67" i="1" s="1"/>
  <c r="BM67" i="1"/>
  <c r="BN67" i="1" s="1"/>
  <c r="BO67" i="1"/>
  <c r="BK68" i="1" s="1"/>
  <c r="BJ68" i="1" s="1"/>
  <c r="BP68" i="1" s="1"/>
  <c r="CC75" i="1"/>
  <c r="CD75" i="1" s="1"/>
  <c r="CE75" i="1" s="1"/>
  <c r="CA76" i="1" s="1"/>
  <c r="BZ76" i="1" s="1"/>
  <c r="CF76" i="1" s="1"/>
  <c r="AG199" i="1"/>
  <c r="AH199" i="1" s="1"/>
  <c r="AI199" i="1"/>
  <c r="CC76" i="1" l="1"/>
  <c r="CD76" i="1" s="1"/>
  <c r="CE76" i="1"/>
  <c r="CA77" i="1" s="1"/>
  <c r="BZ77" i="1" s="1"/>
  <c r="CF77" i="1" s="1"/>
  <c r="BM68" i="1"/>
  <c r="BN68" i="1" s="1"/>
  <c r="BO68" i="1"/>
  <c r="BK69" i="1" s="1"/>
  <c r="BJ69" i="1" s="1"/>
  <c r="BP69" i="1" s="1"/>
  <c r="BU67" i="1"/>
  <c r="BV67" i="1" s="1"/>
  <c r="BW67" i="1" s="1"/>
  <c r="BS68" i="1" s="1"/>
  <c r="BR68" i="1" s="1"/>
  <c r="BX68" i="1" s="1"/>
  <c r="AG200" i="1"/>
  <c r="AH200" i="1" s="1"/>
  <c r="AI200" i="1"/>
  <c r="BU68" i="1" l="1"/>
  <c r="BV68" i="1" s="1"/>
  <c r="BW68" i="1"/>
  <c r="BS69" i="1" s="1"/>
  <c r="BR69" i="1" s="1"/>
  <c r="BX69" i="1" s="1"/>
  <c r="BM69" i="1"/>
  <c r="BN69" i="1" s="1"/>
  <c r="BO69" i="1" s="1"/>
  <c r="BK70" i="1" s="1"/>
  <c r="BJ70" i="1" s="1"/>
  <c r="BP70" i="1" s="1"/>
  <c r="CC77" i="1"/>
  <c r="CD77" i="1" s="1"/>
  <c r="CE77" i="1" s="1"/>
  <c r="CA78" i="1" s="1"/>
  <c r="BZ78" i="1" s="1"/>
  <c r="CF78" i="1" s="1"/>
  <c r="AG201" i="1"/>
  <c r="AH201" i="1" s="1"/>
  <c r="AI201" i="1"/>
  <c r="CC78" i="1" l="1"/>
  <c r="CD78" i="1" s="1"/>
  <c r="CE78" i="1" s="1"/>
  <c r="CA79" i="1" s="1"/>
  <c r="BZ79" i="1" s="1"/>
  <c r="CF79" i="1" s="1"/>
  <c r="BM70" i="1"/>
  <c r="BN70" i="1" s="1"/>
  <c r="BO70" i="1" s="1"/>
  <c r="BK71" i="1" s="1"/>
  <c r="BJ71" i="1" s="1"/>
  <c r="BP71" i="1" s="1"/>
  <c r="BU69" i="1"/>
  <c r="BV69" i="1" s="1"/>
  <c r="BW69" i="1" s="1"/>
  <c r="BS70" i="1" s="1"/>
  <c r="BR70" i="1" s="1"/>
  <c r="BX70" i="1" s="1"/>
  <c r="AG202" i="1"/>
  <c r="AH202" i="1" s="1"/>
  <c r="AI202" i="1"/>
  <c r="BU70" i="1" l="1"/>
  <c r="BV70" i="1" s="1"/>
  <c r="BW70" i="1" s="1"/>
  <c r="BS71" i="1" s="1"/>
  <c r="BR71" i="1" s="1"/>
  <c r="BX71" i="1" s="1"/>
  <c r="BM71" i="1"/>
  <c r="BN71" i="1" s="1"/>
  <c r="BO71" i="1" s="1"/>
  <c r="BK72" i="1" s="1"/>
  <c r="BJ72" i="1" s="1"/>
  <c r="BP72" i="1" s="1"/>
  <c r="CC79" i="1"/>
  <c r="CD79" i="1" s="1"/>
  <c r="CE79" i="1" s="1"/>
  <c r="CA80" i="1" s="1"/>
  <c r="BZ80" i="1" s="1"/>
  <c r="CF80" i="1" s="1"/>
  <c r="AG203" i="1"/>
  <c r="AH203" i="1" s="1"/>
  <c r="AI203" i="1" s="1"/>
  <c r="CC80" i="1" l="1"/>
  <c r="CD80" i="1" s="1"/>
  <c r="CE80" i="1" s="1"/>
  <c r="CA81" i="1" s="1"/>
  <c r="BZ81" i="1" s="1"/>
  <c r="CF81" i="1" s="1"/>
  <c r="BM72" i="1"/>
  <c r="BN72" i="1" s="1"/>
  <c r="BO72" i="1" s="1"/>
  <c r="BK73" i="1" s="1"/>
  <c r="BJ73" i="1" s="1"/>
  <c r="BP73" i="1" s="1"/>
  <c r="BU71" i="1"/>
  <c r="BV71" i="1" s="1"/>
  <c r="BW71" i="1" s="1"/>
  <c r="BS72" i="1" s="1"/>
  <c r="BR72" i="1" s="1"/>
  <c r="BX72" i="1" s="1"/>
  <c r="AG204" i="1"/>
  <c r="AH204" i="1" s="1"/>
  <c r="AI204" i="1"/>
  <c r="BU72" i="1" l="1"/>
  <c r="BV72" i="1" s="1"/>
  <c r="BW72" i="1"/>
  <c r="BS73" i="1" s="1"/>
  <c r="BR73" i="1" s="1"/>
  <c r="BX73" i="1" s="1"/>
  <c r="BM73" i="1"/>
  <c r="BN73" i="1" s="1"/>
  <c r="BO73" i="1" s="1"/>
  <c r="BK74" i="1" s="1"/>
  <c r="BJ74" i="1" s="1"/>
  <c r="BP74" i="1" s="1"/>
  <c r="CC81" i="1"/>
  <c r="CD81" i="1" s="1"/>
  <c r="CE81" i="1" s="1"/>
  <c r="CA82" i="1" s="1"/>
  <c r="BZ82" i="1" s="1"/>
  <c r="CF82" i="1" s="1"/>
  <c r="AG205" i="1"/>
  <c r="AH205" i="1" s="1"/>
  <c r="AI205" i="1"/>
  <c r="BM74" i="1" l="1"/>
  <c r="BN74" i="1" s="1"/>
  <c r="BO74" i="1" s="1"/>
  <c r="BK75" i="1" s="1"/>
  <c r="BJ75" i="1" s="1"/>
  <c r="BP75" i="1" s="1"/>
  <c r="CC82" i="1"/>
  <c r="CD82" i="1" s="1"/>
  <c r="CE82" i="1" s="1"/>
  <c r="CA83" i="1" s="1"/>
  <c r="BZ83" i="1" s="1"/>
  <c r="CF83" i="1" s="1"/>
  <c r="BU73" i="1"/>
  <c r="BV73" i="1" s="1"/>
  <c r="BW73" i="1" s="1"/>
  <c r="BS74" i="1" s="1"/>
  <c r="BR74" i="1" s="1"/>
  <c r="BX74" i="1" s="1"/>
  <c r="AG206" i="1"/>
  <c r="AH206" i="1" s="1"/>
  <c r="AI206" i="1" s="1"/>
  <c r="BU74" i="1" l="1"/>
  <c r="BV74" i="1" s="1"/>
  <c r="BW74" i="1" s="1"/>
  <c r="BS75" i="1" s="1"/>
  <c r="BR75" i="1" s="1"/>
  <c r="BX75" i="1" s="1"/>
  <c r="CC83" i="1"/>
  <c r="CD83" i="1" s="1"/>
  <c r="CE83" i="1" s="1"/>
  <c r="CA84" i="1" s="1"/>
  <c r="BZ84" i="1" s="1"/>
  <c r="CF84" i="1" s="1"/>
  <c r="BM75" i="1"/>
  <c r="BN75" i="1" s="1"/>
  <c r="BO75" i="1" s="1"/>
  <c r="BK76" i="1" s="1"/>
  <c r="BJ76" i="1" s="1"/>
  <c r="BP76" i="1" s="1"/>
  <c r="AG207" i="1"/>
  <c r="AH207" i="1" s="1"/>
  <c r="AI207" i="1"/>
  <c r="BM76" i="1" l="1"/>
  <c r="BN76" i="1" s="1"/>
  <c r="BO76" i="1"/>
  <c r="BK77" i="1" s="1"/>
  <c r="BJ77" i="1" s="1"/>
  <c r="BP77" i="1" s="1"/>
  <c r="CC84" i="1"/>
  <c r="CD84" i="1" s="1"/>
  <c r="CE84" i="1"/>
  <c r="CA85" i="1" s="1"/>
  <c r="BZ85" i="1" s="1"/>
  <c r="CF85" i="1" s="1"/>
  <c r="BU75" i="1"/>
  <c r="BV75" i="1" s="1"/>
  <c r="BW75" i="1" s="1"/>
  <c r="BS76" i="1" s="1"/>
  <c r="BR76" i="1" s="1"/>
  <c r="BX76" i="1" s="1"/>
  <c r="AG208" i="1"/>
  <c r="AH208" i="1" s="1"/>
  <c r="AI208" i="1" s="1"/>
  <c r="BU76" i="1" l="1"/>
  <c r="BV76" i="1" s="1"/>
  <c r="BW76" i="1" s="1"/>
  <c r="BS77" i="1" s="1"/>
  <c r="BR77" i="1" s="1"/>
  <c r="BX77" i="1" s="1"/>
  <c r="BM77" i="1"/>
  <c r="BN77" i="1" s="1"/>
  <c r="BO77" i="1" s="1"/>
  <c r="BK78" i="1" s="1"/>
  <c r="BJ78" i="1" s="1"/>
  <c r="BP78" i="1" s="1"/>
  <c r="CC85" i="1"/>
  <c r="CD85" i="1" s="1"/>
  <c r="CE85" i="1" s="1"/>
  <c r="CA86" i="1" s="1"/>
  <c r="BZ86" i="1" s="1"/>
  <c r="CF86" i="1" s="1"/>
  <c r="AG209" i="1"/>
  <c r="AH209" i="1" s="1"/>
  <c r="AI209" i="1"/>
  <c r="CC86" i="1" l="1"/>
  <c r="CD86" i="1" s="1"/>
  <c r="CE86" i="1" s="1"/>
  <c r="CA87" i="1" s="1"/>
  <c r="BZ87" i="1" s="1"/>
  <c r="CF87" i="1" s="1"/>
  <c r="BM78" i="1"/>
  <c r="BN78" i="1" s="1"/>
  <c r="BO78" i="1"/>
  <c r="BK79" i="1" s="1"/>
  <c r="BJ79" i="1" s="1"/>
  <c r="BP79" i="1" s="1"/>
  <c r="BU77" i="1"/>
  <c r="BV77" i="1" s="1"/>
  <c r="BW77" i="1" s="1"/>
  <c r="BS78" i="1" s="1"/>
  <c r="BR78" i="1" s="1"/>
  <c r="BX78" i="1" s="1"/>
  <c r="AG210" i="1"/>
  <c r="AH210" i="1" s="1"/>
  <c r="AI210" i="1" s="1"/>
  <c r="BU78" i="1" l="1"/>
  <c r="BV78" i="1" s="1"/>
  <c r="BW78" i="1" s="1"/>
  <c r="BS79" i="1" s="1"/>
  <c r="BR79" i="1" s="1"/>
  <c r="BX79" i="1" s="1"/>
  <c r="CC87" i="1"/>
  <c r="CD87" i="1" s="1"/>
  <c r="CE87" i="1" s="1"/>
  <c r="CA88" i="1" s="1"/>
  <c r="BZ88" i="1" s="1"/>
  <c r="CF88" i="1" s="1"/>
  <c r="BM79" i="1"/>
  <c r="BN79" i="1" s="1"/>
  <c r="BO79" i="1" s="1"/>
  <c r="BK80" i="1" s="1"/>
  <c r="BJ80" i="1" s="1"/>
  <c r="BP80" i="1" s="1"/>
  <c r="AG211" i="1"/>
  <c r="AH211" i="1" s="1"/>
  <c r="AI211" i="1" s="1"/>
  <c r="BM80" i="1" l="1"/>
  <c r="BN80" i="1" s="1"/>
  <c r="BO80" i="1" s="1"/>
  <c r="BK81" i="1" s="1"/>
  <c r="BJ81" i="1" s="1"/>
  <c r="BP81" i="1" s="1"/>
  <c r="CC88" i="1"/>
  <c r="CD88" i="1" s="1"/>
  <c r="CE88" i="1"/>
  <c r="CA89" i="1" s="1"/>
  <c r="BZ89" i="1" s="1"/>
  <c r="CF89" i="1" s="1"/>
  <c r="BU79" i="1"/>
  <c r="BV79" i="1" s="1"/>
  <c r="BW79" i="1" s="1"/>
  <c r="BS80" i="1" s="1"/>
  <c r="BR80" i="1" s="1"/>
  <c r="BX80" i="1" s="1"/>
  <c r="AG212" i="1"/>
  <c r="AH212" i="1" s="1"/>
  <c r="AI212" i="1"/>
  <c r="BU80" i="1" l="1"/>
  <c r="BV80" i="1" s="1"/>
  <c r="BW80" i="1" s="1"/>
  <c r="BS81" i="1" s="1"/>
  <c r="BR81" i="1" s="1"/>
  <c r="BX81" i="1" s="1"/>
  <c r="BM81" i="1"/>
  <c r="BN81" i="1" s="1"/>
  <c r="BO81" i="1" s="1"/>
  <c r="BK82" i="1" s="1"/>
  <c r="BJ82" i="1" s="1"/>
  <c r="BP82" i="1" s="1"/>
  <c r="CC89" i="1"/>
  <c r="CD89" i="1" s="1"/>
  <c r="CE89" i="1" s="1"/>
  <c r="CA90" i="1" s="1"/>
  <c r="BZ90" i="1" s="1"/>
  <c r="CF90" i="1" s="1"/>
  <c r="AG213" i="1"/>
  <c r="AH213" i="1" s="1"/>
  <c r="AI213" i="1"/>
  <c r="CC90" i="1" l="1"/>
  <c r="CD90" i="1" s="1"/>
  <c r="CE90" i="1" s="1"/>
  <c r="CA91" i="1" s="1"/>
  <c r="BZ91" i="1" s="1"/>
  <c r="CF91" i="1" s="1"/>
  <c r="BM82" i="1"/>
  <c r="BN82" i="1" s="1"/>
  <c r="BO82" i="1"/>
  <c r="BK83" i="1" s="1"/>
  <c r="BJ83" i="1" s="1"/>
  <c r="BP83" i="1" s="1"/>
  <c r="BU81" i="1"/>
  <c r="BV81" i="1" s="1"/>
  <c r="BW81" i="1" s="1"/>
  <c r="BS82" i="1" s="1"/>
  <c r="BR82" i="1" s="1"/>
  <c r="BX82" i="1" s="1"/>
  <c r="AG214" i="1"/>
  <c r="AH214" i="1" s="1"/>
  <c r="AI214" i="1"/>
  <c r="BU82" i="1" l="1"/>
  <c r="BV82" i="1" s="1"/>
  <c r="BW82" i="1"/>
  <c r="BS83" i="1" s="1"/>
  <c r="BR83" i="1" s="1"/>
  <c r="BX83" i="1" s="1"/>
  <c r="CC91" i="1"/>
  <c r="CD91" i="1" s="1"/>
  <c r="CE91" i="1" s="1"/>
  <c r="CA92" i="1" s="1"/>
  <c r="BZ92" i="1" s="1"/>
  <c r="CF92" i="1" s="1"/>
  <c r="BM83" i="1"/>
  <c r="BN83" i="1" s="1"/>
  <c r="BO83" i="1" s="1"/>
  <c r="BK84" i="1" s="1"/>
  <c r="BJ84" i="1" s="1"/>
  <c r="BP84" i="1" s="1"/>
  <c r="AG215" i="1"/>
  <c r="AH215" i="1" s="1"/>
  <c r="AI215" i="1"/>
  <c r="BM84" i="1" l="1"/>
  <c r="BN84" i="1" s="1"/>
  <c r="BO84" i="1"/>
  <c r="BK85" i="1" s="1"/>
  <c r="BJ85" i="1" s="1"/>
  <c r="BP85" i="1" s="1"/>
  <c r="CC92" i="1"/>
  <c r="CD92" i="1" s="1"/>
  <c r="CE92" i="1"/>
  <c r="CA93" i="1" s="1"/>
  <c r="BZ93" i="1" s="1"/>
  <c r="CF93" i="1" s="1"/>
  <c r="BU83" i="1"/>
  <c r="BV83" i="1" s="1"/>
  <c r="BW83" i="1" s="1"/>
  <c r="BS84" i="1" s="1"/>
  <c r="BR84" i="1" s="1"/>
  <c r="BX84" i="1" s="1"/>
  <c r="AG216" i="1"/>
  <c r="AH216" i="1" s="1"/>
  <c r="AI216" i="1"/>
  <c r="BU84" i="1" l="1"/>
  <c r="BV84" i="1" s="1"/>
  <c r="BW84" i="1" s="1"/>
  <c r="BS85" i="1" s="1"/>
  <c r="BR85" i="1" s="1"/>
  <c r="BX85" i="1" s="1"/>
  <c r="CC93" i="1"/>
  <c r="CD93" i="1" s="1"/>
  <c r="CE93" i="1" s="1"/>
  <c r="CA94" i="1" s="1"/>
  <c r="BZ94" i="1" s="1"/>
  <c r="CF94" i="1" s="1"/>
  <c r="BM85" i="1"/>
  <c r="BN85" i="1" s="1"/>
  <c r="BO85" i="1" s="1"/>
  <c r="BK86" i="1" s="1"/>
  <c r="BJ86" i="1" s="1"/>
  <c r="BP86" i="1" s="1"/>
  <c r="AH217" i="1"/>
  <c r="AG217" i="1"/>
  <c r="AG388" i="1" s="1"/>
  <c r="AI217" i="1"/>
  <c r="BM86" i="1" l="1"/>
  <c r="BN86" i="1" s="1"/>
  <c r="BO86" i="1" s="1"/>
  <c r="BK87" i="1" s="1"/>
  <c r="BJ87" i="1" s="1"/>
  <c r="BP87" i="1" s="1"/>
  <c r="CC94" i="1"/>
  <c r="CD94" i="1" s="1"/>
  <c r="CE94" i="1" s="1"/>
  <c r="CA95" i="1" s="1"/>
  <c r="BZ95" i="1" s="1"/>
  <c r="CF95" i="1" s="1"/>
  <c r="BU85" i="1"/>
  <c r="BV85" i="1" s="1"/>
  <c r="BW85" i="1" s="1"/>
  <c r="BS86" i="1" s="1"/>
  <c r="BR86" i="1" s="1"/>
  <c r="BX86" i="1" s="1"/>
  <c r="AF217" i="1"/>
  <c r="AH388" i="1"/>
  <c r="AF389" i="1" s="1"/>
  <c r="BU86" i="1" l="1"/>
  <c r="BV86" i="1" s="1"/>
  <c r="BW86" i="1" s="1"/>
  <c r="BS87" i="1" s="1"/>
  <c r="BR87" i="1" s="1"/>
  <c r="BX87" i="1" s="1"/>
  <c r="CC95" i="1"/>
  <c r="CD95" i="1" s="1"/>
  <c r="CE95" i="1"/>
  <c r="CA96" i="1" s="1"/>
  <c r="BZ96" i="1" s="1"/>
  <c r="CF96" i="1" s="1"/>
  <c r="BM87" i="1"/>
  <c r="BN87" i="1" s="1"/>
  <c r="BO87" i="1" s="1"/>
  <c r="BK88" i="1" s="1"/>
  <c r="BJ88" i="1" s="1"/>
  <c r="BP88" i="1" s="1"/>
  <c r="AD217" i="1"/>
  <c r="AD388" i="1" s="1"/>
  <c r="AF388" i="1"/>
  <c r="AD389" i="1" s="1"/>
  <c r="BM88" i="1" l="1"/>
  <c r="BN88" i="1" s="1"/>
  <c r="BO88" i="1" s="1"/>
  <c r="BK89" i="1" s="1"/>
  <c r="BJ89" i="1" s="1"/>
  <c r="BP89" i="1" s="1"/>
  <c r="BU87" i="1"/>
  <c r="BV87" i="1" s="1"/>
  <c r="BW87" i="1" s="1"/>
  <c r="BS88" i="1" s="1"/>
  <c r="BR88" i="1" s="1"/>
  <c r="BX88" i="1" s="1"/>
  <c r="CC96" i="1"/>
  <c r="CD96" i="1" s="1"/>
  <c r="CE96" i="1" s="1"/>
  <c r="CA97" i="1" s="1"/>
  <c r="BZ97" i="1" s="1"/>
  <c r="CF97" i="1" s="1"/>
  <c r="CC97" i="1" l="1"/>
  <c r="CD97" i="1" s="1"/>
  <c r="CE97" i="1" s="1"/>
  <c r="CA98" i="1" s="1"/>
  <c r="BZ98" i="1" s="1"/>
  <c r="CF98" i="1" s="1"/>
  <c r="BU88" i="1"/>
  <c r="BV88" i="1" s="1"/>
  <c r="BW88" i="1" s="1"/>
  <c r="BS89" i="1" s="1"/>
  <c r="BR89" i="1" s="1"/>
  <c r="BX89" i="1" s="1"/>
  <c r="BM89" i="1"/>
  <c r="BN89" i="1" s="1"/>
  <c r="BO89" i="1" s="1"/>
  <c r="BK90" i="1" s="1"/>
  <c r="BJ90" i="1" s="1"/>
  <c r="BP90" i="1" s="1"/>
  <c r="BM90" i="1" l="1"/>
  <c r="BN90" i="1" s="1"/>
  <c r="BO90" i="1" s="1"/>
  <c r="BK91" i="1" s="1"/>
  <c r="BJ91" i="1" s="1"/>
  <c r="BP91" i="1" s="1"/>
  <c r="BU89" i="1"/>
  <c r="BV89" i="1" s="1"/>
  <c r="BW89" i="1" s="1"/>
  <c r="BS90" i="1" s="1"/>
  <c r="BR90" i="1" s="1"/>
  <c r="BX90" i="1" s="1"/>
  <c r="CC98" i="1"/>
  <c r="CD98" i="1" s="1"/>
  <c r="CE98" i="1" s="1"/>
  <c r="CA99" i="1" s="1"/>
  <c r="BZ99" i="1" s="1"/>
  <c r="CF99" i="1" s="1"/>
  <c r="CC99" i="1" l="1"/>
  <c r="CD99" i="1" s="1"/>
  <c r="CE99" i="1" s="1"/>
  <c r="CA100" i="1" s="1"/>
  <c r="BZ100" i="1" s="1"/>
  <c r="CF100" i="1" s="1"/>
  <c r="BU90" i="1"/>
  <c r="BV90" i="1" s="1"/>
  <c r="BW90" i="1" s="1"/>
  <c r="BS91" i="1" s="1"/>
  <c r="BR91" i="1" s="1"/>
  <c r="BX91" i="1" s="1"/>
  <c r="BM91" i="1"/>
  <c r="BN91" i="1" s="1"/>
  <c r="BO91" i="1" s="1"/>
  <c r="BK92" i="1" s="1"/>
  <c r="BJ92" i="1" s="1"/>
  <c r="BP92" i="1" s="1"/>
  <c r="BM92" i="1" l="1"/>
  <c r="BN92" i="1" s="1"/>
  <c r="BO92" i="1" s="1"/>
  <c r="BK93" i="1" s="1"/>
  <c r="BJ93" i="1" s="1"/>
  <c r="BP93" i="1" s="1"/>
  <c r="BU91" i="1"/>
  <c r="BV91" i="1" s="1"/>
  <c r="BW91" i="1" s="1"/>
  <c r="BS92" i="1" s="1"/>
  <c r="BR92" i="1" s="1"/>
  <c r="BX92" i="1" s="1"/>
  <c r="CC100" i="1"/>
  <c r="CD100" i="1" s="1"/>
  <c r="CE100" i="1" s="1"/>
  <c r="CA101" i="1" s="1"/>
  <c r="BZ101" i="1" s="1"/>
  <c r="CF101" i="1" s="1"/>
  <c r="CC101" i="1" l="1"/>
  <c r="CD101" i="1" s="1"/>
  <c r="CE101" i="1"/>
  <c r="CA102" i="1" s="1"/>
  <c r="BZ102" i="1" s="1"/>
  <c r="CF102" i="1" s="1"/>
  <c r="BU92" i="1"/>
  <c r="BV92" i="1" s="1"/>
  <c r="BW92" i="1"/>
  <c r="BS93" i="1" s="1"/>
  <c r="BR93" i="1" s="1"/>
  <c r="BX93" i="1" s="1"/>
  <c r="BM93" i="1"/>
  <c r="BN93" i="1" s="1"/>
  <c r="BO93" i="1" s="1"/>
  <c r="BK94" i="1" s="1"/>
  <c r="BJ94" i="1" s="1"/>
  <c r="BP94" i="1" s="1"/>
  <c r="BM94" i="1" l="1"/>
  <c r="BN94" i="1" s="1"/>
  <c r="BO94" i="1" s="1"/>
  <c r="BK95" i="1" s="1"/>
  <c r="BJ95" i="1" s="1"/>
  <c r="BP95" i="1" s="1"/>
  <c r="BU93" i="1"/>
  <c r="BV93" i="1" s="1"/>
  <c r="BW93" i="1" s="1"/>
  <c r="BS94" i="1" s="1"/>
  <c r="BR94" i="1" s="1"/>
  <c r="BX94" i="1" s="1"/>
  <c r="CC102" i="1"/>
  <c r="CD102" i="1" s="1"/>
  <c r="CE102" i="1" s="1"/>
  <c r="CA103" i="1" s="1"/>
  <c r="BZ103" i="1" s="1"/>
  <c r="CF103" i="1" s="1"/>
  <c r="BU94" i="1" l="1"/>
  <c r="BV94" i="1" s="1"/>
  <c r="BW94" i="1" s="1"/>
  <c r="BS95" i="1" s="1"/>
  <c r="BR95" i="1" s="1"/>
  <c r="BX95" i="1" s="1"/>
  <c r="CC103" i="1"/>
  <c r="CD103" i="1" s="1"/>
  <c r="CE103" i="1" s="1"/>
  <c r="CA104" i="1" s="1"/>
  <c r="BZ104" i="1" s="1"/>
  <c r="CF104" i="1" s="1"/>
  <c r="BM95" i="1"/>
  <c r="BN95" i="1" s="1"/>
  <c r="BO95" i="1" s="1"/>
  <c r="BK96" i="1" s="1"/>
  <c r="BJ96" i="1" s="1"/>
  <c r="BP96" i="1" s="1"/>
  <c r="BM96" i="1" l="1"/>
  <c r="BN96" i="1" s="1"/>
  <c r="BO96" i="1" s="1"/>
  <c r="BK97" i="1" s="1"/>
  <c r="BJ97" i="1" s="1"/>
  <c r="BP97" i="1" s="1"/>
  <c r="CC104" i="1"/>
  <c r="CD104" i="1" s="1"/>
  <c r="CE104" i="1" s="1"/>
  <c r="CA105" i="1" s="1"/>
  <c r="BZ105" i="1" s="1"/>
  <c r="CF105" i="1" s="1"/>
  <c r="BU95" i="1"/>
  <c r="BV95" i="1" s="1"/>
  <c r="BW95" i="1" s="1"/>
  <c r="BS96" i="1" s="1"/>
  <c r="BR96" i="1" s="1"/>
  <c r="BX96" i="1" s="1"/>
  <c r="BU96" i="1" l="1"/>
  <c r="BV96" i="1" s="1"/>
  <c r="BW96" i="1" s="1"/>
  <c r="BS97" i="1" s="1"/>
  <c r="BR97" i="1" s="1"/>
  <c r="BX97" i="1" s="1"/>
  <c r="CC105" i="1"/>
  <c r="CD105" i="1" s="1"/>
  <c r="CE105" i="1" s="1"/>
  <c r="CA106" i="1" s="1"/>
  <c r="BZ106" i="1" s="1"/>
  <c r="CF106" i="1" s="1"/>
  <c r="BM97" i="1"/>
  <c r="BN97" i="1" s="1"/>
  <c r="BO97" i="1" s="1"/>
  <c r="BK98" i="1" s="1"/>
  <c r="BJ98" i="1" s="1"/>
  <c r="BP98" i="1" s="1"/>
  <c r="BM98" i="1" l="1"/>
  <c r="BN98" i="1" s="1"/>
  <c r="BO98" i="1" s="1"/>
  <c r="BK99" i="1" s="1"/>
  <c r="BJ99" i="1" s="1"/>
  <c r="BP99" i="1" s="1"/>
  <c r="CC106" i="1"/>
  <c r="CD106" i="1" s="1"/>
  <c r="CE106" i="1" s="1"/>
  <c r="CA107" i="1" s="1"/>
  <c r="BZ107" i="1" s="1"/>
  <c r="CF107" i="1" s="1"/>
  <c r="BU97" i="1"/>
  <c r="BV97" i="1" s="1"/>
  <c r="BW97" i="1" s="1"/>
  <c r="BS98" i="1" s="1"/>
  <c r="BR98" i="1" s="1"/>
  <c r="BX98" i="1" s="1"/>
  <c r="BU98" i="1" l="1"/>
  <c r="BV98" i="1" s="1"/>
  <c r="BW98" i="1" s="1"/>
  <c r="BS99" i="1" s="1"/>
  <c r="BR99" i="1" s="1"/>
  <c r="BX99" i="1" s="1"/>
  <c r="CC107" i="1"/>
  <c r="CD107" i="1" s="1"/>
  <c r="CE107" i="1" s="1"/>
  <c r="CA108" i="1" s="1"/>
  <c r="BZ108" i="1" s="1"/>
  <c r="CF108" i="1" s="1"/>
  <c r="BM99" i="1"/>
  <c r="BN99" i="1" s="1"/>
  <c r="BO99" i="1" s="1"/>
  <c r="BK100" i="1" s="1"/>
  <c r="BJ100" i="1" s="1"/>
  <c r="BP100" i="1" s="1"/>
  <c r="BM100" i="1" l="1"/>
  <c r="BN100" i="1" s="1"/>
  <c r="BO100" i="1" s="1"/>
  <c r="BK101" i="1" s="1"/>
  <c r="BJ101" i="1" s="1"/>
  <c r="BP101" i="1" s="1"/>
  <c r="CC108" i="1"/>
  <c r="CD108" i="1" s="1"/>
  <c r="CE108" i="1" s="1"/>
  <c r="CA109" i="1" s="1"/>
  <c r="BZ109" i="1" s="1"/>
  <c r="CF109" i="1" s="1"/>
  <c r="BU99" i="1"/>
  <c r="BV99" i="1" s="1"/>
  <c r="BW99" i="1" s="1"/>
  <c r="BS100" i="1" s="1"/>
  <c r="BR100" i="1" s="1"/>
  <c r="BX100" i="1" s="1"/>
  <c r="BU100" i="1" l="1"/>
  <c r="BV100" i="1" s="1"/>
  <c r="BW100" i="1" s="1"/>
  <c r="BS101" i="1" s="1"/>
  <c r="BR101" i="1" s="1"/>
  <c r="BX101" i="1" s="1"/>
  <c r="CC109" i="1"/>
  <c r="CD109" i="1" s="1"/>
  <c r="CE109" i="1"/>
  <c r="CA110" i="1" s="1"/>
  <c r="BZ110" i="1" s="1"/>
  <c r="CF110" i="1" s="1"/>
  <c r="BM101" i="1"/>
  <c r="BN101" i="1" s="1"/>
  <c r="BO101" i="1" s="1"/>
  <c r="BK102" i="1" s="1"/>
  <c r="BJ102" i="1" s="1"/>
  <c r="BP102" i="1" s="1"/>
  <c r="BM102" i="1" l="1"/>
  <c r="BN102" i="1" s="1"/>
  <c r="BO102" i="1" s="1"/>
  <c r="BK103" i="1" s="1"/>
  <c r="BJ103" i="1" s="1"/>
  <c r="BP103" i="1" s="1"/>
  <c r="CC110" i="1"/>
  <c r="CD110" i="1" s="1"/>
  <c r="CE110" i="1" s="1"/>
  <c r="CA111" i="1" s="1"/>
  <c r="BZ111" i="1" s="1"/>
  <c r="CF111" i="1" s="1"/>
  <c r="BU101" i="1"/>
  <c r="BV101" i="1" s="1"/>
  <c r="BW101" i="1" s="1"/>
  <c r="BS102" i="1" s="1"/>
  <c r="BR102" i="1" s="1"/>
  <c r="BX102" i="1" s="1"/>
  <c r="BU102" i="1" l="1"/>
  <c r="BV102" i="1" s="1"/>
  <c r="BW102" i="1" s="1"/>
  <c r="BS103" i="1" s="1"/>
  <c r="BR103" i="1" s="1"/>
  <c r="BX103" i="1" s="1"/>
  <c r="CC111" i="1"/>
  <c r="CD111" i="1" s="1"/>
  <c r="CE111" i="1" s="1"/>
  <c r="CA112" i="1" s="1"/>
  <c r="BZ112" i="1" s="1"/>
  <c r="CF112" i="1" s="1"/>
  <c r="BM103" i="1"/>
  <c r="BN103" i="1" s="1"/>
  <c r="BO103" i="1" s="1"/>
  <c r="BK104" i="1" s="1"/>
  <c r="BJ104" i="1" s="1"/>
  <c r="BP104" i="1" s="1"/>
  <c r="BM104" i="1" l="1"/>
  <c r="BN104" i="1" s="1"/>
  <c r="BO104" i="1" s="1"/>
  <c r="BK105" i="1" s="1"/>
  <c r="BJ105" i="1" s="1"/>
  <c r="BP105" i="1" s="1"/>
  <c r="CC112" i="1"/>
  <c r="CD112" i="1" s="1"/>
  <c r="CE112" i="1" s="1"/>
  <c r="CA113" i="1" s="1"/>
  <c r="BZ113" i="1" s="1"/>
  <c r="CF113" i="1" s="1"/>
  <c r="BU103" i="1"/>
  <c r="BV103" i="1" s="1"/>
  <c r="BW103" i="1" s="1"/>
  <c r="BS104" i="1" s="1"/>
  <c r="BR104" i="1" s="1"/>
  <c r="BX104" i="1" s="1"/>
  <c r="BU104" i="1" l="1"/>
  <c r="BV104" i="1" s="1"/>
  <c r="BW104" i="1" s="1"/>
  <c r="BS105" i="1" s="1"/>
  <c r="BR105" i="1" s="1"/>
  <c r="BX105" i="1" s="1"/>
  <c r="CC113" i="1"/>
  <c r="CD113" i="1" s="1"/>
  <c r="CE113" i="1" s="1"/>
  <c r="CA114" i="1" s="1"/>
  <c r="BZ114" i="1" s="1"/>
  <c r="CF114" i="1" s="1"/>
  <c r="BM105" i="1"/>
  <c r="BN105" i="1" s="1"/>
  <c r="BO105" i="1" s="1"/>
  <c r="BK106" i="1" s="1"/>
  <c r="BJ106" i="1" s="1"/>
  <c r="BP106" i="1" s="1"/>
  <c r="BM106" i="1" l="1"/>
  <c r="BN106" i="1" s="1"/>
  <c r="BO106" i="1" s="1"/>
  <c r="BK107" i="1" s="1"/>
  <c r="BJ107" i="1" s="1"/>
  <c r="BP107" i="1" s="1"/>
  <c r="CC114" i="1"/>
  <c r="CD114" i="1" s="1"/>
  <c r="CE114" i="1" s="1"/>
  <c r="CA115" i="1" s="1"/>
  <c r="BZ115" i="1" s="1"/>
  <c r="CF115" i="1" s="1"/>
  <c r="BU105" i="1"/>
  <c r="BV105" i="1" s="1"/>
  <c r="BW105" i="1" s="1"/>
  <c r="BS106" i="1" s="1"/>
  <c r="BR106" i="1" s="1"/>
  <c r="BX106" i="1" s="1"/>
  <c r="BU106" i="1" l="1"/>
  <c r="BV106" i="1" s="1"/>
  <c r="BW106" i="1" s="1"/>
  <c r="BS107" i="1" s="1"/>
  <c r="BR107" i="1" s="1"/>
  <c r="BX107" i="1" s="1"/>
  <c r="BM107" i="1"/>
  <c r="BN107" i="1" s="1"/>
  <c r="BO107" i="1" s="1"/>
  <c r="BK108" i="1" s="1"/>
  <c r="BJ108" i="1" s="1"/>
  <c r="BP108" i="1" s="1"/>
  <c r="CC115" i="1"/>
  <c r="CD115" i="1" s="1"/>
  <c r="CE115" i="1" s="1"/>
  <c r="CA116" i="1" s="1"/>
  <c r="BZ116" i="1" s="1"/>
  <c r="CF116" i="1" s="1"/>
  <c r="CC116" i="1" l="1"/>
  <c r="CD116" i="1" s="1"/>
  <c r="CE116" i="1" s="1"/>
  <c r="CA117" i="1" s="1"/>
  <c r="BZ117" i="1" s="1"/>
  <c r="CF117" i="1" s="1"/>
  <c r="BU107" i="1"/>
  <c r="BV107" i="1" s="1"/>
  <c r="BW107" i="1" s="1"/>
  <c r="BS108" i="1" s="1"/>
  <c r="BR108" i="1" s="1"/>
  <c r="BX108" i="1" s="1"/>
  <c r="BM108" i="1"/>
  <c r="BN108" i="1" s="1"/>
  <c r="BO108" i="1" s="1"/>
  <c r="BK109" i="1" s="1"/>
  <c r="BJ109" i="1" s="1"/>
  <c r="BP109" i="1" s="1"/>
  <c r="BM109" i="1" l="1"/>
  <c r="BN109" i="1" s="1"/>
  <c r="BO109" i="1" s="1"/>
  <c r="BK110" i="1" s="1"/>
  <c r="BJ110" i="1" s="1"/>
  <c r="BP110" i="1" s="1"/>
  <c r="BU108" i="1"/>
  <c r="BV108" i="1" s="1"/>
  <c r="BW108" i="1"/>
  <c r="BS109" i="1" s="1"/>
  <c r="BR109" i="1" s="1"/>
  <c r="BX109" i="1" s="1"/>
  <c r="CC117" i="1"/>
  <c r="CD117" i="1" s="1"/>
  <c r="CE117" i="1" s="1"/>
  <c r="CA118" i="1" s="1"/>
  <c r="BZ118" i="1" s="1"/>
  <c r="CF118" i="1" s="1"/>
  <c r="CC118" i="1" l="1"/>
  <c r="CD118" i="1" s="1"/>
  <c r="CE118" i="1"/>
  <c r="CA119" i="1" s="1"/>
  <c r="BZ119" i="1" s="1"/>
  <c r="CF119" i="1" s="1"/>
  <c r="BU109" i="1"/>
  <c r="BV109" i="1" s="1"/>
  <c r="BW109" i="1"/>
  <c r="BS110" i="1" s="1"/>
  <c r="BR110" i="1" s="1"/>
  <c r="BX110" i="1" s="1"/>
  <c r="BM110" i="1"/>
  <c r="BN110" i="1" s="1"/>
  <c r="BO110" i="1" s="1"/>
  <c r="BK111" i="1" s="1"/>
  <c r="BJ111" i="1" s="1"/>
  <c r="BP111" i="1" s="1"/>
  <c r="BM111" i="1" l="1"/>
  <c r="BN111" i="1" s="1"/>
  <c r="BO111" i="1" s="1"/>
  <c r="BK112" i="1" s="1"/>
  <c r="BJ112" i="1" s="1"/>
  <c r="BP112" i="1" s="1"/>
  <c r="BU110" i="1"/>
  <c r="BV110" i="1" s="1"/>
  <c r="BW110" i="1" s="1"/>
  <c r="BS111" i="1" s="1"/>
  <c r="BR111" i="1" s="1"/>
  <c r="BX111" i="1" s="1"/>
  <c r="CC119" i="1"/>
  <c r="CD119" i="1" s="1"/>
  <c r="CE119" i="1" s="1"/>
  <c r="CA120" i="1" s="1"/>
  <c r="BZ120" i="1" s="1"/>
  <c r="CF120" i="1" s="1"/>
  <c r="CC120" i="1" l="1"/>
  <c r="CD120" i="1" s="1"/>
  <c r="CE120" i="1" s="1"/>
  <c r="CA121" i="1" s="1"/>
  <c r="BZ121" i="1" s="1"/>
  <c r="CF121" i="1" s="1"/>
  <c r="BU111" i="1"/>
  <c r="BV111" i="1" s="1"/>
  <c r="BW111" i="1"/>
  <c r="BS112" i="1" s="1"/>
  <c r="BR112" i="1" s="1"/>
  <c r="BX112" i="1" s="1"/>
  <c r="BM112" i="1"/>
  <c r="BN112" i="1" s="1"/>
  <c r="BO112" i="1" s="1"/>
  <c r="BK113" i="1" s="1"/>
  <c r="BJ113" i="1" s="1"/>
  <c r="BP113" i="1" s="1"/>
  <c r="BM113" i="1" l="1"/>
  <c r="BN113" i="1" s="1"/>
  <c r="BO113" i="1" s="1"/>
  <c r="BK114" i="1" s="1"/>
  <c r="BJ114" i="1" s="1"/>
  <c r="BP114" i="1" s="1"/>
  <c r="BU112" i="1"/>
  <c r="BV112" i="1" s="1"/>
  <c r="BW112" i="1" s="1"/>
  <c r="BS113" i="1" s="1"/>
  <c r="BR113" i="1" s="1"/>
  <c r="BX113" i="1" s="1"/>
  <c r="CC121" i="1"/>
  <c r="CD121" i="1" s="1"/>
  <c r="CE121" i="1" s="1"/>
  <c r="CA122" i="1" s="1"/>
  <c r="BZ122" i="1" s="1"/>
  <c r="CF122" i="1" s="1"/>
  <c r="CC122" i="1" l="1"/>
  <c r="CD122" i="1" s="1"/>
  <c r="CE122" i="1" s="1"/>
  <c r="CA123" i="1" s="1"/>
  <c r="BZ123" i="1" s="1"/>
  <c r="CF123" i="1" s="1"/>
  <c r="BU113" i="1"/>
  <c r="BV113" i="1" s="1"/>
  <c r="BW113" i="1" s="1"/>
  <c r="BS114" i="1" s="1"/>
  <c r="BR114" i="1" s="1"/>
  <c r="BX114" i="1" s="1"/>
  <c r="BM114" i="1"/>
  <c r="BN114" i="1" s="1"/>
  <c r="BO114" i="1" s="1"/>
  <c r="BK115" i="1" s="1"/>
  <c r="BJ115" i="1" s="1"/>
  <c r="BP115" i="1" s="1"/>
  <c r="BM115" i="1" l="1"/>
  <c r="BN115" i="1" s="1"/>
  <c r="BO115" i="1" s="1"/>
  <c r="BK116" i="1" s="1"/>
  <c r="BJ116" i="1" s="1"/>
  <c r="BP116" i="1" s="1"/>
  <c r="CC123" i="1"/>
  <c r="CD123" i="1" s="1"/>
  <c r="CE123" i="1" s="1"/>
  <c r="CA124" i="1" s="1"/>
  <c r="BZ124" i="1" s="1"/>
  <c r="CF124" i="1" s="1"/>
  <c r="BU114" i="1"/>
  <c r="BV114" i="1" s="1"/>
  <c r="BW114" i="1" s="1"/>
  <c r="BS115" i="1" s="1"/>
  <c r="BR115" i="1" s="1"/>
  <c r="BX115" i="1" s="1"/>
  <c r="BU115" i="1" l="1"/>
  <c r="BV115" i="1" s="1"/>
  <c r="BW115" i="1" s="1"/>
  <c r="BS116" i="1" s="1"/>
  <c r="BR116" i="1" s="1"/>
  <c r="BX116" i="1" s="1"/>
  <c r="CC124" i="1"/>
  <c r="CD124" i="1" s="1"/>
  <c r="CE124" i="1" s="1"/>
  <c r="CA125" i="1" s="1"/>
  <c r="BZ125" i="1" s="1"/>
  <c r="CF125" i="1" s="1"/>
  <c r="BM116" i="1"/>
  <c r="BN116" i="1" s="1"/>
  <c r="BO116" i="1" s="1"/>
  <c r="BK117" i="1" s="1"/>
  <c r="BJ117" i="1" s="1"/>
  <c r="BP117" i="1" s="1"/>
  <c r="BM117" i="1" l="1"/>
  <c r="BN117" i="1" s="1"/>
  <c r="BO117" i="1" s="1"/>
  <c r="BK118" i="1" s="1"/>
  <c r="BJ118" i="1" s="1"/>
  <c r="BP118" i="1" s="1"/>
  <c r="CC125" i="1"/>
  <c r="CD125" i="1" s="1"/>
  <c r="CE125" i="1" s="1"/>
  <c r="CA126" i="1" s="1"/>
  <c r="BZ126" i="1" s="1"/>
  <c r="CF126" i="1" s="1"/>
  <c r="BU116" i="1"/>
  <c r="BV116" i="1" s="1"/>
  <c r="BW116" i="1" s="1"/>
  <c r="BS117" i="1" s="1"/>
  <c r="BR117" i="1" s="1"/>
  <c r="BX117" i="1" s="1"/>
  <c r="BU117" i="1" l="1"/>
  <c r="BV117" i="1" s="1"/>
  <c r="BW117" i="1" s="1"/>
  <c r="BS118" i="1" s="1"/>
  <c r="BR118" i="1" s="1"/>
  <c r="BX118" i="1" s="1"/>
  <c r="CC126" i="1"/>
  <c r="CD126" i="1" s="1"/>
  <c r="CE126" i="1" s="1"/>
  <c r="CA127" i="1" s="1"/>
  <c r="BZ127" i="1" s="1"/>
  <c r="CF127" i="1" s="1"/>
  <c r="BM118" i="1"/>
  <c r="BN118" i="1" s="1"/>
  <c r="BO118" i="1" s="1"/>
  <c r="BK119" i="1" s="1"/>
  <c r="BJ119" i="1" s="1"/>
  <c r="BP119" i="1" s="1"/>
  <c r="BM119" i="1" l="1"/>
  <c r="BN119" i="1" s="1"/>
  <c r="BO119" i="1" s="1"/>
  <c r="BK120" i="1" s="1"/>
  <c r="BJ120" i="1" s="1"/>
  <c r="BP120" i="1" s="1"/>
  <c r="CC127" i="1"/>
  <c r="CD127" i="1" s="1"/>
  <c r="CE127" i="1" s="1"/>
  <c r="CA128" i="1" s="1"/>
  <c r="BZ128" i="1" s="1"/>
  <c r="CF128" i="1" s="1"/>
  <c r="BU118" i="1"/>
  <c r="BV118" i="1" s="1"/>
  <c r="BW118" i="1" s="1"/>
  <c r="BS119" i="1" s="1"/>
  <c r="BR119" i="1" s="1"/>
  <c r="BX119" i="1" s="1"/>
  <c r="BU119" i="1" l="1"/>
  <c r="BV119" i="1" s="1"/>
  <c r="BW119" i="1" s="1"/>
  <c r="BS120" i="1" s="1"/>
  <c r="BR120" i="1" s="1"/>
  <c r="BX120" i="1" s="1"/>
  <c r="CC128" i="1"/>
  <c r="CD128" i="1" s="1"/>
  <c r="CE128" i="1" s="1"/>
  <c r="CA129" i="1" s="1"/>
  <c r="BZ129" i="1" s="1"/>
  <c r="CF129" i="1" s="1"/>
  <c r="BM120" i="1"/>
  <c r="BN120" i="1" s="1"/>
  <c r="BO120" i="1" s="1"/>
  <c r="BK121" i="1" s="1"/>
  <c r="BJ121" i="1" s="1"/>
  <c r="BP121" i="1" s="1"/>
  <c r="BM121" i="1" l="1"/>
  <c r="BN121" i="1" s="1"/>
  <c r="BO121" i="1" s="1"/>
  <c r="BK122" i="1" s="1"/>
  <c r="BJ122" i="1" s="1"/>
  <c r="BP122" i="1" s="1"/>
  <c r="CC129" i="1"/>
  <c r="CD129" i="1" s="1"/>
  <c r="CE129" i="1" s="1"/>
  <c r="CA130" i="1" s="1"/>
  <c r="BZ130" i="1" s="1"/>
  <c r="CF130" i="1" s="1"/>
  <c r="BU120" i="1"/>
  <c r="BV120" i="1" s="1"/>
  <c r="BW120" i="1" s="1"/>
  <c r="BS121" i="1" s="1"/>
  <c r="BR121" i="1" s="1"/>
  <c r="BX121" i="1" s="1"/>
  <c r="BU121" i="1" l="1"/>
  <c r="BV121" i="1" s="1"/>
  <c r="BW121" i="1" s="1"/>
  <c r="BS122" i="1" s="1"/>
  <c r="BR122" i="1" s="1"/>
  <c r="BX122" i="1" s="1"/>
  <c r="CC130" i="1"/>
  <c r="CD130" i="1" s="1"/>
  <c r="CE130" i="1"/>
  <c r="CA131" i="1" s="1"/>
  <c r="BZ131" i="1" s="1"/>
  <c r="CF131" i="1" s="1"/>
  <c r="BM122" i="1"/>
  <c r="BN122" i="1" s="1"/>
  <c r="BO122" i="1" s="1"/>
  <c r="BK123" i="1" s="1"/>
  <c r="BJ123" i="1" s="1"/>
  <c r="BP123" i="1" s="1"/>
  <c r="BM123" i="1" l="1"/>
  <c r="BN123" i="1" s="1"/>
  <c r="BO123" i="1" s="1"/>
  <c r="BK124" i="1" s="1"/>
  <c r="BJ124" i="1" s="1"/>
  <c r="BP124" i="1" s="1"/>
  <c r="CC131" i="1"/>
  <c r="CD131" i="1" s="1"/>
  <c r="CE131" i="1" s="1"/>
  <c r="CA132" i="1" s="1"/>
  <c r="BZ132" i="1" s="1"/>
  <c r="CF132" i="1" s="1"/>
  <c r="BU122" i="1"/>
  <c r="BV122" i="1" s="1"/>
  <c r="BW122" i="1" s="1"/>
  <c r="BS123" i="1" s="1"/>
  <c r="BR123" i="1" s="1"/>
  <c r="BX123" i="1" s="1"/>
  <c r="CJ29" i="1"/>
  <c r="BU123" i="1" l="1"/>
  <c r="BV123" i="1" s="1"/>
  <c r="BW123" i="1" s="1"/>
  <c r="BS124" i="1" s="1"/>
  <c r="BR124" i="1" s="1"/>
  <c r="BX124" i="1" s="1"/>
  <c r="CC132" i="1"/>
  <c r="CD132" i="1" s="1"/>
  <c r="CE132" i="1" s="1"/>
  <c r="CA133" i="1" s="1"/>
  <c r="BZ133" i="1" s="1"/>
  <c r="CF133" i="1" s="1"/>
  <c r="BM124" i="1"/>
  <c r="BN124" i="1" s="1"/>
  <c r="BO124" i="1" s="1"/>
  <c r="BK125" i="1" s="1"/>
  <c r="BJ125" i="1" s="1"/>
  <c r="BP125" i="1" s="1"/>
  <c r="CC133" i="1" l="1"/>
  <c r="CD133" i="1" s="1"/>
  <c r="CE133" i="1" s="1"/>
  <c r="CA134" i="1" s="1"/>
  <c r="BZ134" i="1" s="1"/>
  <c r="CF134" i="1" s="1"/>
  <c r="BM125" i="1"/>
  <c r="BN125" i="1" s="1"/>
  <c r="BO125" i="1"/>
  <c r="BK126" i="1" s="1"/>
  <c r="BJ126" i="1" s="1"/>
  <c r="BP126" i="1" s="1"/>
  <c r="BU124" i="1"/>
  <c r="BV124" i="1" s="1"/>
  <c r="BW124" i="1" s="1"/>
  <c r="BS125" i="1" s="1"/>
  <c r="BR125" i="1" s="1"/>
  <c r="BX125" i="1" s="1"/>
  <c r="BU125" i="1" l="1"/>
  <c r="BV125" i="1" s="1"/>
  <c r="BW125" i="1" s="1"/>
  <c r="BS126" i="1" s="1"/>
  <c r="BR126" i="1" s="1"/>
  <c r="BX126" i="1" s="1"/>
  <c r="BM126" i="1"/>
  <c r="BN126" i="1" s="1"/>
  <c r="BO126" i="1"/>
  <c r="BK127" i="1" s="1"/>
  <c r="BJ127" i="1" s="1"/>
  <c r="BP127" i="1" s="1"/>
  <c r="CC134" i="1"/>
  <c r="CD134" i="1" s="1"/>
  <c r="CE134" i="1" s="1"/>
  <c r="CA135" i="1" s="1"/>
  <c r="BZ135" i="1" s="1"/>
  <c r="CF135" i="1" s="1"/>
  <c r="CC135" i="1" l="1"/>
  <c r="CD135" i="1" s="1"/>
  <c r="CE135" i="1" s="1"/>
  <c r="CA136" i="1" s="1"/>
  <c r="BZ136" i="1" s="1"/>
  <c r="CF136" i="1" s="1"/>
  <c r="BM127" i="1"/>
  <c r="BN127" i="1" s="1"/>
  <c r="BO127" i="1"/>
  <c r="BK128" i="1" s="1"/>
  <c r="BJ128" i="1" s="1"/>
  <c r="BP128" i="1" s="1"/>
  <c r="BU126" i="1"/>
  <c r="BV126" i="1" s="1"/>
  <c r="BW126" i="1" s="1"/>
  <c r="BS127" i="1" s="1"/>
  <c r="BR127" i="1" s="1"/>
  <c r="BX127" i="1" s="1"/>
  <c r="CJ30" i="1"/>
  <c r="BU127" i="1" l="1"/>
  <c r="BV127" i="1" s="1"/>
  <c r="BW127" i="1" s="1"/>
  <c r="BS128" i="1" s="1"/>
  <c r="BR128" i="1" s="1"/>
  <c r="BX128" i="1" s="1"/>
  <c r="BM128" i="1"/>
  <c r="BN128" i="1" s="1"/>
  <c r="BO128" i="1" s="1"/>
  <c r="BK129" i="1" s="1"/>
  <c r="BJ129" i="1" s="1"/>
  <c r="BP129" i="1" s="1"/>
  <c r="CC136" i="1"/>
  <c r="CD136" i="1" s="1"/>
  <c r="CE136" i="1" s="1"/>
  <c r="CA137" i="1" s="1"/>
  <c r="BZ137" i="1" s="1"/>
  <c r="CF137" i="1" s="1"/>
  <c r="CC137" i="1" l="1"/>
  <c r="CD137" i="1" s="1"/>
  <c r="CE137" i="1" s="1"/>
  <c r="CA138" i="1" s="1"/>
  <c r="BZ138" i="1" s="1"/>
  <c r="CF138" i="1" s="1"/>
  <c r="BM129" i="1"/>
  <c r="BN129" i="1" s="1"/>
  <c r="BO129" i="1" s="1"/>
  <c r="BK130" i="1" s="1"/>
  <c r="BJ130" i="1" s="1"/>
  <c r="BP130" i="1" s="1"/>
  <c r="BU128" i="1"/>
  <c r="BV128" i="1" s="1"/>
  <c r="BW128" i="1" s="1"/>
  <c r="BS129" i="1" s="1"/>
  <c r="BR129" i="1" s="1"/>
  <c r="BX129" i="1" s="1"/>
  <c r="BM130" i="1" l="1"/>
  <c r="BN130" i="1" s="1"/>
  <c r="BO130" i="1" s="1"/>
  <c r="BK131" i="1" s="1"/>
  <c r="BJ131" i="1" s="1"/>
  <c r="BP131" i="1" s="1"/>
  <c r="BU129" i="1"/>
  <c r="BV129" i="1" s="1"/>
  <c r="BW129" i="1" s="1"/>
  <c r="BS130" i="1" s="1"/>
  <c r="BR130" i="1" s="1"/>
  <c r="BX130" i="1" s="1"/>
  <c r="CC138" i="1"/>
  <c r="CD138" i="1" s="1"/>
  <c r="CE138" i="1" s="1"/>
  <c r="CA139" i="1" s="1"/>
  <c r="BZ139" i="1" s="1"/>
  <c r="CF139" i="1" s="1"/>
  <c r="CC139" i="1" l="1"/>
  <c r="CD139" i="1" s="1"/>
  <c r="CE139" i="1" s="1"/>
  <c r="CA140" i="1" s="1"/>
  <c r="BZ140" i="1" s="1"/>
  <c r="CF140" i="1" s="1"/>
  <c r="BU130" i="1"/>
  <c r="BV130" i="1" s="1"/>
  <c r="BW130" i="1" s="1"/>
  <c r="BS131" i="1" s="1"/>
  <c r="BR131" i="1" s="1"/>
  <c r="BX131" i="1" s="1"/>
  <c r="BM131" i="1"/>
  <c r="BN131" i="1" s="1"/>
  <c r="BO131" i="1" s="1"/>
  <c r="BK132" i="1" s="1"/>
  <c r="BJ132" i="1" s="1"/>
  <c r="BP132" i="1" s="1"/>
  <c r="CJ31" i="1"/>
  <c r="BM132" i="1" l="1"/>
  <c r="BN132" i="1" s="1"/>
  <c r="BO132" i="1" s="1"/>
  <c r="BK133" i="1" s="1"/>
  <c r="BJ133" i="1" s="1"/>
  <c r="BP133" i="1" s="1"/>
  <c r="BU131" i="1"/>
  <c r="BV131" i="1" s="1"/>
  <c r="BW131" i="1" s="1"/>
  <c r="BS132" i="1" s="1"/>
  <c r="BR132" i="1" s="1"/>
  <c r="BX132" i="1" s="1"/>
  <c r="CC140" i="1"/>
  <c r="CD140" i="1" s="1"/>
  <c r="CE140" i="1" s="1"/>
  <c r="CA141" i="1" s="1"/>
  <c r="BZ141" i="1" s="1"/>
  <c r="CF141" i="1" s="1"/>
  <c r="CC141" i="1" l="1"/>
  <c r="CD141" i="1" s="1"/>
  <c r="CE141" i="1" s="1"/>
  <c r="CA142" i="1" s="1"/>
  <c r="BZ142" i="1" s="1"/>
  <c r="CF142" i="1" s="1"/>
  <c r="BU132" i="1"/>
  <c r="BV132" i="1" s="1"/>
  <c r="BW132" i="1"/>
  <c r="BS133" i="1" s="1"/>
  <c r="BR133" i="1" s="1"/>
  <c r="BX133" i="1" s="1"/>
  <c r="BM133" i="1"/>
  <c r="BN133" i="1" s="1"/>
  <c r="BO133" i="1" s="1"/>
  <c r="BK134" i="1" s="1"/>
  <c r="BJ134" i="1" s="1"/>
  <c r="BP134" i="1" s="1"/>
  <c r="BM134" i="1" l="1"/>
  <c r="BN134" i="1" s="1"/>
  <c r="BO134" i="1"/>
  <c r="BK135" i="1" s="1"/>
  <c r="BJ135" i="1" s="1"/>
  <c r="BP135" i="1" s="1"/>
  <c r="BU133" i="1"/>
  <c r="BV133" i="1" s="1"/>
  <c r="BW133" i="1"/>
  <c r="BS134" i="1" s="1"/>
  <c r="BR134" i="1" s="1"/>
  <c r="BX134" i="1" s="1"/>
  <c r="CC142" i="1"/>
  <c r="CD142" i="1" s="1"/>
  <c r="CE142" i="1"/>
  <c r="CA143" i="1" s="1"/>
  <c r="BZ143" i="1" s="1"/>
  <c r="CF143" i="1" s="1"/>
  <c r="CC143" i="1" l="1"/>
  <c r="CD143" i="1" s="1"/>
  <c r="CE143" i="1" s="1"/>
  <c r="CA144" i="1" s="1"/>
  <c r="BZ144" i="1" s="1"/>
  <c r="CF144" i="1" s="1"/>
  <c r="BM135" i="1"/>
  <c r="BN135" i="1" s="1"/>
  <c r="BO135" i="1"/>
  <c r="BK136" i="1" s="1"/>
  <c r="BJ136" i="1" s="1"/>
  <c r="BP136" i="1" s="1"/>
  <c r="BU134" i="1"/>
  <c r="BV134" i="1" s="1"/>
  <c r="BW134" i="1" s="1"/>
  <c r="BS135" i="1" s="1"/>
  <c r="BR135" i="1" s="1"/>
  <c r="BX135" i="1" s="1"/>
  <c r="CJ32" i="1"/>
  <c r="BU135" i="1" l="1"/>
  <c r="BV135" i="1" s="1"/>
  <c r="BW135" i="1" s="1"/>
  <c r="BS136" i="1" s="1"/>
  <c r="BR136" i="1" s="1"/>
  <c r="BX136" i="1" s="1"/>
  <c r="BM136" i="1"/>
  <c r="BN136" i="1" s="1"/>
  <c r="BO136" i="1" s="1"/>
  <c r="BK137" i="1" s="1"/>
  <c r="BJ137" i="1" s="1"/>
  <c r="BP137" i="1" s="1"/>
  <c r="CC144" i="1"/>
  <c r="CD144" i="1" s="1"/>
  <c r="CE144" i="1" s="1"/>
  <c r="CA145" i="1" s="1"/>
  <c r="BZ145" i="1" s="1"/>
  <c r="CF145" i="1" s="1"/>
  <c r="CC145" i="1" l="1"/>
  <c r="CD145" i="1" s="1"/>
  <c r="CE145" i="1" s="1"/>
  <c r="CA146" i="1" s="1"/>
  <c r="BZ146" i="1" s="1"/>
  <c r="CF146" i="1" s="1"/>
  <c r="BM137" i="1"/>
  <c r="BN137" i="1" s="1"/>
  <c r="BO137" i="1" s="1"/>
  <c r="BK138" i="1" s="1"/>
  <c r="BJ138" i="1" s="1"/>
  <c r="BP138" i="1" s="1"/>
  <c r="BU136" i="1"/>
  <c r="BV136" i="1" s="1"/>
  <c r="BW136" i="1" s="1"/>
  <c r="BS137" i="1" s="1"/>
  <c r="BR137" i="1" s="1"/>
  <c r="BX137" i="1" s="1"/>
  <c r="BM138" i="1" l="1"/>
  <c r="BN138" i="1" s="1"/>
  <c r="BO138" i="1" s="1"/>
  <c r="BK139" i="1" s="1"/>
  <c r="BJ139" i="1" s="1"/>
  <c r="BP139" i="1" s="1"/>
  <c r="BU137" i="1"/>
  <c r="BV137" i="1" s="1"/>
  <c r="BW137" i="1" s="1"/>
  <c r="BS138" i="1" s="1"/>
  <c r="BR138" i="1" s="1"/>
  <c r="BX138" i="1" s="1"/>
  <c r="CC146" i="1"/>
  <c r="CD146" i="1" s="1"/>
  <c r="CE146" i="1" s="1"/>
  <c r="CA147" i="1" s="1"/>
  <c r="BZ147" i="1" s="1"/>
  <c r="CF147" i="1" s="1"/>
  <c r="CC147" i="1" l="1"/>
  <c r="CD147" i="1" s="1"/>
  <c r="CE147" i="1" s="1"/>
  <c r="CA148" i="1" s="1"/>
  <c r="BZ148" i="1" s="1"/>
  <c r="CF148" i="1" s="1"/>
  <c r="BU138" i="1"/>
  <c r="BV138" i="1" s="1"/>
  <c r="BW138" i="1"/>
  <c r="BS139" i="1" s="1"/>
  <c r="BR139" i="1" s="1"/>
  <c r="BX139" i="1" s="1"/>
  <c r="BM139" i="1"/>
  <c r="BN139" i="1" s="1"/>
  <c r="BO139" i="1" s="1"/>
  <c r="BK140" i="1" s="1"/>
  <c r="BJ140" i="1" s="1"/>
  <c r="BP140" i="1" s="1"/>
  <c r="BM140" i="1" l="1"/>
  <c r="BN140" i="1" s="1"/>
  <c r="BO140" i="1" s="1"/>
  <c r="BK141" i="1" s="1"/>
  <c r="BJ141" i="1" s="1"/>
  <c r="BP141" i="1" s="1"/>
  <c r="CC148" i="1"/>
  <c r="CD148" i="1" s="1"/>
  <c r="CE148" i="1" s="1"/>
  <c r="CA149" i="1" s="1"/>
  <c r="BZ149" i="1" s="1"/>
  <c r="CF149" i="1" s="1"/>
  <c r="BU139" i="1"/>
  <c r="BV139" i="1" s="1"/>
  <c r="BW139" i="1" s="1"/>
  <c r="BS140" i="1" s="1"/>
  <c r="BR140" i="1" s="1"/>
  <c r="BX140" i="1" s="1"/>
  <c r="CC149" i="1" l="1"/>
  <c r="CD149" i="1" s="1"/>
  <c r="CE149" i="1" s="1"/>
  <c r="CA150" i="1" s="1"/>
  <c r="BZ150" i="1" s="1"/>
  <c r="CF150" i="1" s="1"/>
  <c r="BU140" i="1"/>
  <c r="BV140" i="1" s="1"/>
  <c r="BW140" i="1" s="1"/>
  <c r="BS141" i="1" s="1"/>
  <c r="BR141" i="1" s="1"/>
  <c r="BX141" i="1" s="1"/>
  <c r="BM141" i="1"/>
  <c r="BN141" i="1" s="1"/>
  <c r="BO141" i="1" s="1"/>
  <c r="BK142" i="1" s="1"/>
  <c r="BJ142" i="1" s="1"/>
  <c r="BP142" i="1" s="1"/>
  <c r="BU141" i="1" l="1"/>
  <c r="BV141" i="1" s="1"/>
  <c r="BW141" i="1" s="1"/>
  <c r="BS142" i="1" s="1"/>
  <c r="BR142" i="1" s="1"/>
  <c r="BX142" i="1" s="1"/>
  <c r="BM142" i="1"/>
  <c r="BN142" i="1" s="1"/>
  <c r="BO142" i="1" s="1"/>
  <c r="BK143" i="1" s="1"/>
  <c r="BJ143" i="1" s="1"/>
  <c r="BP143" i="1" s="1"/>
  <c r="CC150" i="1"/>
  <c r="CD150" i="1" s="1"/>
  <c r="CE150" i="1"/>
  <c r="CA151" i="1" s="1"/>
  <c r="BZ151" i="1" s="1"/>
  <c r="CF151" i="1" s="1"/>
  <c r="BM143" i="1" l="1"/>
  <c r="BN143" i="1" s="1"/>
  <c r="BO143" i="1" s="1"/>
  <c r="BK144" i="1" s="1"/>
  <c r="BJ144" i="1" s="1"/>
  <c r="BP144" i="1" s="1"/>
  <c r="CC151" i="1"/>
  <c r="CD151" i="1" s="1"/>
  <c r="CE151" i="1" s="1"/>
  <c r="CA152" i="1" s="1"/>
  <c r="BZ152" i="1" s="1"/>
  <c r="CF152" i="1" s="1"/>
  <c r="BU142" i="1"/>
  <c r="BV142" i="1" s="1"/>
  <c r="BW142" i="1" s="1"/>
  <c r="BS143" i="1" s="1"/>
  <c r="BR143" i="1" s="1"/>
  <c r="BX143" i="1" s="1"/>
  <c r="BU143" i="1" l="1"/>
  <c r="BV143" i="1" s="1"/>
  <c r="BW143" i="1" s="1"/>
  <c r="BS144" i="1" s="1"/>
  <c r="BR144" i="1" s="1"/>
  <c r="BX144" i="1" s="1"/>
  <c r="CC152" i="1"/>
  <c r="CD152" i="1" s="1"/>
  <c r="CE152" i="1" s="1"/>
  <c r="CA153" i="1" s="1"/>
  <c r="BZ153" i="1" s="1"/>
  <c r="CF153" i="1" s="1"/>
  <c r="BM144" i="1"/>
  <c r="BN144" i="1" s="1"/>
  <c r="BO144" i="1"/>
  <c r="BK145" i="1" s="1"/>
  <c r="BJ145" i="1" s="1"/>
  <c r="BP145" i="1" s="1"/>
  <c r="CC153" i="1" l="1"/>
  <c r="CD153" i="1" s="1"/>
  <c r="CE153" i="1"/>
  <c r="CA154" i="1" s="1"/>
  <c r="BZ154" i="1" s="1"/>
  <c r="CF154" i="1" s="1"/>
  <c r="BU144" i="1"/>
  <c r="BV144" i="1" s="1"/>
  <c r="BW144" i="1"/>
  <c r="BS145" i="1" s="1"/>
  <c r="BR145" i="1" s="1"/>
  <c r="BX145" i="1" s="1"/>
  <c r="BM145" i="1"/>
  <c r="BN145" i="1" s="1"/>
  <c r="BO145" i="1" s="1"/>
  <c r="BK146" i="1" s="1"/>
  <c r="BJ146" i="1" s="1"/>
  <c r="BP146" i="1" s="1"/>
  <c r="BM146" i="1" l="1"/>
  <c r="BN146" i="1" s="1"/>
  <c r="BO146" i="1" s="1"/>
  <c r="BK147" i="1" s="1"/>
  <c r="BJ147" i="1" s="1"/>
  <c r="BP147" i="1" s="1"/>
  <c r="CC154" i="1"/>
  <c r="CD154" i="1" s="1"/>
  <c r="CE154" i="1" s="1"/>
  <c r="CA155" i="1" s="1"/>
  <c r="BZ155" i="1" s="1"/>
  <c r="CF155" i="1" s="1"/>
  <c r="BU145" i="1"/>
  <c r="BV145" i="1" s="1"/>
  <c r="BW145" i="1" s="1"/>
  <c r="BS146" i="1" s="1"/>
  <c r="BR146" i="1" s="1"/>
  <c r="BX146" i="1" s="1"/>
  <c r="BU146" i="1" l="1"/>
  <c r="BV146" i="1" s="1"/>
  <c r="BW146" i="1" s="1"/>
  <c r="BS147" i="1" s="1"/>
  <c r="BR147" i="1" s="1"/>
  <c r="BX147" i="1" s="1"/>
  <c r="CC155" i="1"/>
  <c r="CD155" i="1" s="1"/>
  <c r="CE155" i="1" s="1"/>
  <c r="CA156" i="1" s="1"/>
  <c r="BZ156" i="1" s="1"/>
  <c r="CF156" i="1" s="1"/>
  <c r="BM147" i="1"/>
  <c r="BN147" i="1" s="1"/>
  <c r="BO147" i="1" s="1"/>
  <c r="BK148" i="1" s="1"/>
  <c r="BJ148" i="1" s="1"/>
  <c r="BP148" i="1" s="1"/>
  <c r="BM148" i="1" l="1"/>
  <c r="BN148" i="1" s="1"/>
  <c r="BO148" i="1" s="1"/>
  <c r="BK149" i="1" s="1"/>
  <c r="BJ149" i="1" s="1"/>
  <c r="BP149" i="1" s="1"/>
  <c r="CC156" i="1"/>
  <c r="CD156" i="1" s="1"/>
  <c r="CE156" i="1" s="1"/>
  <c r="CA157" i="1" s="1"/>
  <c r="BZ157" i="1" s="1"/>
  <c r="CF157" i="1" s="1"/>
  <c r="BU147" i="1"/>
  <c r="BV147" i="1" s="1"/>
  <c r="BW147" i="1"/>
  <c r="BS148" i="1" s="1"/>
  <c r="BR148" i="1" s="1"/>
  <c r="BX148" i="1" s="1"/>
  <c r="CC157" i="1" l="1"/>
  <c r="CD157" i="1" s="1"/>
  <c r="CE157" i="1" s="1"/>
  <c r="CA158" i="1" s="1"/>
  <c r="BZ158" i="1" s="1"/>
  <c r="CF158" i="1" s="1"/>
  <c r="BU148" i="1"/>
  <c r="BV148" i="1" s="1"/>
  <c r="BW148" i="1"/>
  <c r="BS149" i="1" s="1"/>
  <c r="BR149" i="1" s="1"/>
  <c r="BX149" i="1" s="1"/>
  <c r="BM149" i="1"/>
  <c r="BN149" i="1" s="1"/>
  <c r="BO149" i="1" s="1"/>
  <c r="BK150" i="1" s="1"/>
  <c r="BJ150" i="1" s="1"/>
  <c r="BP150" i="1" s="1"/>
  <c r="BM150" i="1" l="1"/>
  <c r="BN150" i="1" s="1"/>
  <c r="BO150" i="1" s="1"/>
  <c r="BK151" i="1" s="1"/>
  <c r="BJ151" i="1" s="1"/>
  <c r="BP151" i="1" s="1"/>
  <c r="BU149" i="1"/>
  <c r="BV149" i="1" s="1"/>
  <c r="BW149" i="1"/>
  <c r="BS150" i="1" s="1"/>
  <c r="BR150" i="1" s="1"/>
  <c r="BX150" i="1" s="1"/>
  <c r="CC158" i="1"/>
  <c r="CD158" i="1" s="1"/>
  <c r="CE158" i="1" s="1"/>
  <c r="CA159" i="1" s="1"/>
  <c r="BZ159" i="1" s="1"/>
  <c r="CF159" i="1" s="1"/>
  <c r="CC159" i="1" l="1"/>
  <c r="CD159" i="1" s="1"/>
  <c r="CE159" i="1" s="1"/>
  <c r="CA160" i="1" s="1"/>
  <c r="BZ160" i="1" s="1"/>
  <c r="CF160" i="1" s="1"/>
  <c r="BM151" i="1"/>
  <c r="BN151" i="1" s="1"/>
  <c r="BO151" i="1" s="1"/>
  <c r="BK152" i="1" s="1"/>
  <c r="BJ152" i="1" s="1"/>
  <c r="BP152" i="1" s="1"/>
  <c r="BU150" i="1"/>
  <c r="BV150" i="1" s="1"/>
  <c r="BW150" i="1" s="1"/>
  <c r="BS151" i="1" s="1"/>
  <c r="BR151" i="1" s="1"/>
  <c r="BX151" i="1" s="1"/>
  <c r="BU151" i="1" l="1"/>
  <c r="BV151" i="1" s="1"/>
  <c r="BW151" i="1" s="1"/>
  <c r="BS152" i="1" s="1"/>
  <c r="BR152" i="1" s="1"/>
  <c r="BX152" i="1" s="1"/>
  <c r="BM152" i="1"/>
  <c r="BN152" i="1" s="1"/>
  <c r="BO152" i="1" s="1"/>
  <c r="BK153" i="1" s="1"/>
  <c r="BJ153" i="1" s="1"/>
  <c r="BP153" i="1" s="1"/>
  <c r="CC160" i="1"/>
  <c r="CD160" i="1" s="1"/>
  <c r="CE160" i="1" s="1"/>
  <c r="CA161" i="1" s="1"/>
  <c r="BZ161" i="1" s="1"/>
  <c r="CF161" i="1" s="1"/>
  <c r="CC161" i="1" l="1"/>
  <c r="CD161" i="1" s="1"/>
  <c r="CE161" i="1" s="1"/>
  <c r="CA162" i="1" s="1"/>
  <c r="BZ162" i="1" s="1"/>
  <c r="CF162" i="1" s="1"/>
  <c r="BM153" i="1"/>
  <c r="BN153" i="1" s="1"/>
  <c r="BO153" i="1" s="1"/>
  <c r="BK154" i="1" s="1"/>
  <c r="BJ154" i="1" s="1"/>
  <c r="BP154" i="1" s="1"/>
  <c r="BU152" i="1"/>
  <c r="BV152" i="1" s="1"/>
  <c r="BW152" i="1" s="1"/>
  <c r="BS153" i="1" s="1"/>
  <c r="BR153" i="1" s="1"/>
  <c r="BX153" i="1" s="1"/>
  <c r="BU153" i="1" l="1"/>
  <c r="BV153" i="1" s="1"/>
  <c r="BW153" i="1" s="1"/>
  <c r="BS154" i="1" s="1"/>
  <c r="BR154" i="1" s="1"/>
  <c r="BX154" i="1" s="1"/>
  <c r="BM154" i="1"/>
  <c r="BN154" i="1" s="1"/>
  <c r="BO154" i="1" s="1"/>
  <c r="BK155" i="1" s="1"/>
  <c r="BJ155" i="1" s="1"/>
  <c r="BP155" i="1" s="1"/>
  <c r="CC162" i="1"/>
  <c r="CD162" i="1" s="1"/>
  <c r="CE162" i="1" s="1"/>
  <c r="CA163" i="1" s="1"/>
  <c r="BZ163" i="1" s="1"/>
  <c r="CF163" i="1" s="1"/>
  <c r="CC163" i="1" l="1"/>
  <c r="CD163" i="1" s="1"/>
  <c r="CE163" i="1" s="1"/>
  <c r="CA164" i="1" s="1"/>
  <c r="BZ164" i="1" s="1"/>
  <c r="CF164" i="1" s="1"/>
  <c r="BM155" i="1"/>
  <c r="BN155" i="1" s="1"/>
  <c r="BO155" i="1" s="1"/>
  <c r="BK156" i="1" s="1"/>
  <c r="BJ156" i="1" s="1"/>
  <c r="BP156" i="1" s="1"/>
  <c r="BU154" i="1"/>
  <c r="BV154" i="1" s="1"/>
  <c r="BW154" i="1" s="1"/>
  <c r="BS155" i="1" s="1"/>
  <c r="BR155" i="1" s="1"/>
  <c r="BX155" i="1" s="1"/>
  <c r="BU155" i="1" l="1"/>
  <c r="BV155" i="1" s="1"/>
  <c r="BW155" i="1" s="1"/>
  <c r="BS156" i="1" s="1"/>
  <c r="BR156" i="1" s="1"/>
  <c r="BX156" i="1" s="1"/>
  <c r="BM156" i="1"/>
  <c r="BN156" i="1" s="1"/>
  <c r="BO156" i="1" s="1"/>
  <c r="BK157" i="1" s="1"/>
  <c r="BJ157" i="1" s="1"/>
  <c r="BP157" i="1" s="1"/>
  <c r="CC164" i="1"/>
  <c r="CD164" i="1" s="1"/>
  <c r="CE164" i="1" s="1"/>
  <c r="CA165" i="1" s="1"/>
  <c r="BZ165" i="1" s="1"/>
  <c r="CF165" i="1" s="1"/>
  <c r="CC165" i="1" l="1"/>
  <c r="CD165" i="1" s="1"/>
  <c r="CE165" i="1" s="1"/>
  <c r="CA166" i="1" s="1"/>
  <c r="BZ166" i="1" s="1"/>
  <c r="CF166" i="1" s="1"/>
  <c r="BM157" i="1"/>
  <c r="BN157" i="1" s="1"/>
  <c r="BO157" i="1" s="1"/>
  <c r="BK158" i="1" s="1"/>
  <c r="BJ158" i="1" s="1"/>
  <c r="BP158" i="1" s="1"/>
  <c r="BU156" i="1"/>
  <c r="BV156" i="1" s="1"/>
  <c r="BW156" i="1" s="1"/>
  <c r="BS157" i="1" s="1"/>
  <c r="BR157" i="1" s="1"/>
  <c r="BX157" i="1" s="1"/>
  <c r="BU157" i="1" l="1"/>
  <c r="BV157" i="1" s="1"/>
  <c r="BW157" i="1" s="1"/>
  <c r="BS158" i="1" s="1"/>
  <c r="BR158" i="1" s="1"/>
  <c r="BX158" i="1" s="1"/>
  <c r="BM158" i="1"/>
  <c r="BN158" i="1" s="1"/>
  <c r="BO158" i="1" s="1"/>
  <c r="BK159" i="1" s="1"/>
  <c r="BJ159" i="1" s="1"/>
  <c r="BP159" i="1" s="1"/>
  <c r="CC166" i="1"/>
  <c r="CD166" i="1" s="1"/>
  <c r="CE166" i="1" s="1"/>
  <c r="CA167" i="1" s="1"/>
  <c r="BZ167" i="1" s="1"/>
  <c r="CF167" i="1" s="1"/>
  <c r="CC167" i="1" l="1"/>
  <c r="CD167" i="1" s="1"/>
  <c r="CE167" i="1" s="1"/>
  <c r="CA168" i="1" s="1"/>
  <c r="BZ168" i="1" s="1"/>
  <c r="CF168" i="1" s="1"/>
  <c r="BU158" i="1"/>
  <c r="BV158" i="1" s="1"/>
  <c r="BW158" i="1" s="1"/>
  <c r="BS159" i="1" s="1"/>
  <c r="BR159" i="1" s="1"/>
  <c r="BX159" i="1" s="1"/>
  <c r="BM159" i="1"/>
  <c r="BN159" i="1" s="1"/>
  <c r="BO159" i="1" s="1"/>
  <c r="BK160" i="1" s="1"/>
  <c r="BJ160" i="1" s="1"/>
  <c r="BP160" i="1" s="1"/>
  <c r="BU159" i="1" l="1"/>
  <c r="BV159" i="1" s="1"/>
  <c r="BW159" i="1" s="1"/>
  <c r="BS160" i="1" s="1"/>
  <c r="BR160" i="1" s="1"/>
  <c r="BX160" i="1" s="1"/>
  <c r="BM160" i="1"/>
  <c r="BN160" i="1" s="1"/>
  <c r="BO160" i="1" s="1"/>
  <c r="BK161" i="1" s="1"/>
  <c r="BJ161" i="1" s="1"/>
  <c r="BP161" i="1" s="1"/>
  <c r="CC168" i="1"/>
  <c r="CD168" i="1" s="1"/>
  <c r="CE168" i="1" s="1"/>
  <c r="CA169" i="1" s="1"/>
  <c r="BZ169" i="1" s="1"/>
  <c r="CF169" i="1" s="1"/>
  <c r="CC169" i="1" l="1"/>
  <c r="CD169" i="1" s="1"/>
  <c r="CE169" i="1" s="1"/>
  <c r="CA170" i="1" s="1"/>
  <c r="BZ170" i="1" s="1"/>
  <c r="CF170" i="1" s="1"/>
  <c r="BM161" i="1"/>
  <c r="BN161" i="1" s="1"/>
  <c r="BO161" i="1" s="1"/>
  <c r="BK162" i="1" s="1"/>
  <c r="BJ162" i="1" s="1"/>
  <c r="BP162" i="1" s="1"/>
  <c r="BU160" i="1"/>
  <c r="BV160" i="1" s="1"/>
  <c r="BW160" i="1" s="1"/>
  <c r="BS161" i="1" s="1"/>
  <c r="BR161" i="1" s="1"/>
  <c r="BX161" i="1" s="1"/>
  <c r="BU161" i="1" l="1"/>
  <c r="BV161" i="1" s="1"/>
  <c r="BW161" i="1" s="1"/>
  <c r="BS162" i="1" s="1"/>
  <c r="BR162" i="1" s="1"/>
  <c r="BX162" i="1" s="1"/>
  <c r="BM162" i="1"/>
  <c r="BN162" i="1" s="1"/>
  <c r="BO162" i="1" s="1"/>
  <c r="BK163" i="1" s="1"/>
  <c r="BJ163" i="1" s="1"/>
  <c r="BP163" i="1" s="1"/>
  <c r="CC170" i="1"/>
  <c r="CD170" i="1" s="1"/>
  <c r="CE170" i="1" s="1"/>
  <c r="CA171" i="1" s="1"/>
  <c r="BZ171" i="1" s="1"/>
  <c r="CF171" i="1" s="1"/>
  <c r="CC171" i="1" l="1"/>
  <c r="CD171" i="1" s="1"/>
  <c r="CE171" i="1" s="1"/>
  <c r="CA172" i="1" s="1"/>
  <c r="BZ172" i="1" s="1"/>
  <c r="CF172" i="1" s="1"/>
  <c r="BM163" i="1"/>
  <c r="BN163" i="1" s="1"/>
  <c r="BO163" i="1" s="1"/>
  <c r="BK164" i="1" s="1"/>
  <c r="BJ164" i="1" s="1"/>
  <c r="BP164" i="1" s="1"/>
  <c r="BU162" i="1"/>
  <c r="BV162" i="1" s="1"/>
  <c r="BW162" i="1" s="1"/>
  <c r="BS163" i="1" s="1"/>
  <c r="BR163" i="1" s="1"/>
  <c r="BX163" i="1" s="1"/>
  <c r="BU163" i="1" l="1"/>
  <c r="BV163" i="1" s="1"/>
  <c r="BW163" i="1" s="1"/>
  <c r="BS164" i="1" s="1"/>
  <c r="BR164" i="1" s="1"/>
  <c r="BX164" i="1" s="1"/>
  <c r="BM164" i="1"/>
  <c r="BN164" i="1" s="1"/>
  <c r="BO164" i="1"/>
  <c r="BK165" i="1" s="1"/>
  <c r="BJ165" i="1" s="1"/>
  <c r="BP165" i="1" s="1"/>
  <c r="CC172" i="1"/>
  <c r="CD172" i="1" s="1"/>
  <c r="CE172" i="1" s="1"/>
  <c r="CA173" i="1" s="1"/>
  <c r="BZ173" i="1" s="1"/>
  <c r="CF173" i="1" s="1"/>
  <c r="CC173" i="1" l="1"/>
  <c r="CD173" i="1" s="1"/>
  <c r="CE173" i="1" s="1"/>
  <c r="CA174" i="1" s="1"/>
  <c r="BZ174" i="1" s="1"/>
  <c r="CF174" i="1" s="1"/>
  <c r="BU164" i="1"/>
  <c r="BV164" i="1" s="1"/>
  <c r="BW164" i="1" s="1"/>
  <c r="BS165" i="1" s="1"/>
  <c r="BR165" i="1" s="1"/>
  <c r="BX165" i="1" s="1"/>
  <c r="BM165" i="1"/>
  <c r="BN165" i="1" s="1"/>
  <c r="BO165" i="1" s="1"/>
  <c r="BK166" i="1" s="1"/>
  <c r="BJ166" i="1" s="1"/>
  <c r="BP166" i="1" s="1"/>
  <c r="BM166" i="1" l="1"/>
  <c r="BN166" i="1" s="1"/>
  <c r="BO166" i="1" s="1"/>
  <c r="BK167" i="1" s="1"/>
  <c r="BJ167" i="1" s="1"/>
  <c r="BP167" i="1" s="1"/>
  <c r="BU165" i="1"/>
  <c r="BV165" i="1" s="1"/>
  <c r="BW165" i="1" s="1"/>
  <c r="BS166" i="1" s="1"/>
  <c r="BR166" i="1" s="1"/>
  <c r="BX166" i="1" s="1"/>
  <c r="CC174" i="1"/>
  <c r="CD174" i="1" s="1"/>
  <c r="CE174" i="1" s="1"/>
  <c r="CA175" i="1" s="1"/>
  <c r="BZ175" i="1" s="1"/>
  <c r="CF175" i="1" s="1"/>
  <c r="CC175" i="1" l="1"/>
  <c r="CD175" i="1" s="1"/>
  <c r="CE175" i="1" s="1"/>
  <c r="CA176" i="1" s="1"/>
  <c r="BZ176" i="1" s="1"/>
  <c r="CF176" i="1" s="1"/>
  <c r="BU166" i="1"/>
  <c r="BV166" i="1" s="1"/>
  <c r="BW166" i="1" s="1"/>
  <c r="BS167" i="1" s="1"/>
  <c r="BR167" i="1" s="1"/>
  <c r="BX167" i="1" s="1"/>
  <c r="BM167" i="1"/>
  <c r="BN167" i="1" s="1"/>
  <c r="BO167" i="1" s="1"/>
  <c r="BK168" i="1" s="1"/>
  <c r="BJ168" i="1" s="1"/>
  <c r="BP168" i="1" s="1"/>
  <c r="BM168" i="1" l="1"/>
  <c r="BN168" i="1" s="1"/>
  <c r="BO168" i="1"/>
  <c r="BK169" i="1" s="1"/>
  <c r="BJ169" i="1" s="1"/>
  <c r="BP169" i="1" s="1"/>
  <c r="BU167" i="1"/>
  <c r="BV167" i="1" s="1"/>
  <c r="BW167" i="1" s="1"/>
  <c r="BS168" i="1" s="1"/>
  <c r="BR168" i="1" s="1"/>
  <c r="BX168" i="1" s="1"/>
  <c r="CC176" i="1"/>
  <c r="CD176" i="1" s="1"/>
  <c r="CE176" i="1" s="1"/>
  <c r="CA177" i="1" s="1"/>
  <c r="BZ177" i="1" s="1"/>
  <c r="CF177" i="1" s="1"/>
  <c r="CC177" i="1" l="1"/>
  <c r="CD177" i="1" s="1"/>
  <c r="CE177" i="1" s="1"/>
  <c r="CA178" i="1" s="1"/>
  <c r="BZ178" i="1" s="1"/>
  <c r="CF178" i="1" s="1"/>
  <c r="BU168" i="1"/>
  <c r="BV168" i="1" s="1"/>
  <c r="BW168" i="1"/>
  <c r="BS169" i="1" s="1"/>
  <c r="BR169" i="1" s="1"/>
  <c r="BX169" i="1" s="1"/>
  <c r="BM169" i="1"/>
  <c r="BN169" i="1" s="1"/>
  <c r="BO169" i="1" s="1"/>
  <c r="BK170" i="1" s="1"/>
  <c r="BJ170" i="1" s="1"/>
  <c r="BP170" i="1" s="1"/>
  <c r="BM170" i="1" l="1"/>
  <c r="BN170" i="1" s="1"/>
  <c r="BO170" i="1" s="1"/>
  <c r="BK171" i="1" s="1"/>
  <c r="BJ171" i="1" s="1"/>
  <c r="BP171" i="1" s="1"/>
  <c r="BU169" i="1"/>
  <c r="BV169" i="1" s="1"/>
  <c r="BW169" i="1" s="1"/>
  <c r="BS170" i="1" s="1"/>
  <c r="BR170" i="1" s="1"/>
  <c r="BX170" i="1" s="1"/>
  <c r="CC178" i="1"/>
  <c r="CD178" i="1" s="1"/>
  <c r="CE178" i="1" s="1"/>
  <c r="CA179" i="1" s="1"/>
  <c r="BZ179" i="1" s="1"/>
  <c r="CF179" i="1" s="1"/>
  <c r="CC179" i="1" l="1"/>
  <c r="CD179" i="1" s="1"/>
  <c r="CE179" i="1" s="1"/>
  <c r="CA180" i="1" s="1"/>
  <c r="BZ180" i="1" s="1"/>
  <c r="CF180" i="1" s="1"/>
  <c r="BU170" i="1"/>
  <c r="BV170" i="1" s="1"/>
  <c r="BW170" i="1" s="1"/>
  <c r="BS171" i="1" s="1"/>
  <c r="BR171" i="1" s="1"/>
  <c r="BX171" i="1" s="1"/>
  <c r="BM171" i="1"/>
  <c r="BN171" i="1" s="1"/>
  <c r="BO171" i="1" s="1"/>
  <c r="BK172" i="1" s="1"/>
  <c r="BJ172" i="1" s="1"/>
  <c r="BP172" i="1" s="1"/>
  <c r="BM172" i="1" l="1"/>
  <c r="BN172" i="1" s="1"/>
  <c r="BO172" i="1" s="1"/>
  <c r="BK173" i="1" s="1"/>
  <c r="BJ173" i="1" s="1"/>
  <c r="BP173" i="1" s="1"/>
  <c r="BU171" i="1"/>
  <c r="BV171" i="1" s="1"/>
  <c r="BW171" i="1"/>
  <c r="BS172" i="1" s="1"/>
  <c r="BR172" i="1" s="1"/>
  <c r="BX172" i="1" s="1"/>
  <c r="CC180" i="1"/>
  <c r="CD180" i="1" s="1"/>
  <c r="CE180" i="1" s="1"/>
  <c r="CA181" i="1" s="1"/>
  <c r="BZ181" i="1" s="1"/>
  <c r="CF181" i="1" s="1"/>
  <c r="CC181" i="1" l="1"/>
  <c r="CD181" i="1" s="1"/>
  <c r="CE181" i="1" s="1"/>
  <c r="CA182" i="1" s="1"/>
  <c r="BZ182" i="1" s="1"/>
  <c r="CF182" i="1" s="1"/>
  <c r="BU172" i="1"/>
  <c r="BV172" i="1" s="1"/>
  <c r="BW172" i="1"/>
  <c r="BS173" i="1" s="1"/>
  <c r="BR173" i="1" s="1"/>
  <c r="BX173" i="1" s="1"/>
  <c r="BM173" i="1"/>
  <c r="BN173" i="1" s="1"/>
  <c r="BO173" i="1" s="1"/>
  <c r="BK174" i="1" s="1"/>
  <c r="BJ174" i="1" s="1"/>
  <c r="BP174" i="1" s="1"/>
  <c r="BM174" i="1" l="1"/>
  <c r="BN174" i="1" s="1"/>
  <c r="BO174" i="1" s="1"/>
  <c r="BK175" i="1" s="1"/>
  <c r="BJ175" i="1" s="1"/>
  <c r="BP175" i="1" s="1"/>
  <c r="CC182" i="1"/>
  <c r="CD182" i="1" s="1"/>
  <c r="CE182" i="1"/>
  <c r="CA183" i="1" s="1"/>
  <c r="BZ183" i="1" s="1"/>
  <c r="CF183" i="1" s="1"/>
  <c r="BU173" i="1"/>
  <c r="BV173" i="1" s="1"/>
  <c r="BW173" i="1" s="1"/>
  <c r="BS174" i="1" s="1"/>
  <c r="BR174" i="1" s="1"/>
  <c r="BX174" i="1" s="1"/>
  <c r="BU174" i="1" l="1"/>
  <c r="BV174" i="1" s="1"/>
  <c r="BW174" i="1" s="1"/>
  <c r="BS175" i="1" s="1"/>
  <c r="BR175" i="1" s="1"/>
  <c r="BX175" i="1" s="1"/>
  <c r="CC183" i="1"/>
  <c r="CD183" i="1" s="1"/>
  <c r="CE183" i="1" s="1"/>
  <c r="CA184" i="1" s="1"/>
  <c r="BZ184" i="1" s="1"/>
  <c r="CF184" i="1" s="1"/>
  <c r="BM175" i="1"/>
  <c r="BN175" i="1" s="1"/>
  <c r="BO175" i="1" s="1"/>
  <c r="BK176" i="1" s="1"/>
  <c r="BJ176" i="1" s="1"/>
  <c r="BP176" i="1" s="1"/>
  <c r="BM176" i="1" l="1"/>
  <c r="BN176" i="1" s="1"/>
  <c r="BO176" i="1" s="1"/>
  <c r="BK177" i="1" s="1"/>
  <c r="BJ177" i="1" s="1"/>
  <c r="BP177" i="1" s="1"/>
  <c r="CC184" i="1"/>
  <c r="CD184" i="1" s="1"/>
  <c r="CE184" i="1" s="1"/>
  <c r="CA185" i="1" s="1"/>
  <c r="BZ185" i="1" s="1"/>
  <c r="CF185" i="1" s="1"/>
  <c r="BU175" i="1"/>
  <c r="BV175" i="1" s="1"/>
  <c r="BW175" i="1" s="1"/>
  <c r="BS176" i="1" s="1"/>
  <c r="BR176" i="1" s="1"/>
  <c r="BX176" i="1" s="1"/>
  <c r="BU176" i="1" l="1"/>
  <c r="BV176" i="1" s="1"/>
  <c r="BW176" i="1" s="1"/>
  <c r="BS177" i="1" s="1"/>
  <c r="BR177" i="1" s="1"/>
  <c r="BX177" i="1" s="1"/>
  <c r="CC185" i="1"/>
  <c r="CD185" i="1" s="1"/>
  <c r="CE185" i="1" s="1"/>
  <c r="CA186" i="1" s="1"/>
  <c r="BZ186" i="1" s="1"/>
  <c r="CF186" i="1" s="1"/>
  <c r="BM177" i="1"/>
  <c r="BN177" i="1" s="1"/>
  <c r="BO177" i="1" s="1"/>
  <c r="BK178" i="1" s="1"/>
  <c r="BJ178" i="1" s="1"/>
  <c r="BP178" i="1" s="1"/>
  <c r="BM178" i="1" l="1"/>
  <c r="BN178" i="1" s="1"/>
  <c r="BO178" i="1"/>
  <c r="BK179" i="1" s="1"/>
  <c r="BJ179" i="1" s="1"/>
  <c r="BP179" i="1" s="1"/>
  <c r="BU177" i="1"/>
  <c r="BV177" i="1" s="1"/>
  <c r="BW177" i="1"/>
  <c r="BS178" i="1" s="1"/>
  <c r="BR178" i="1" s="1"/>
  <c r="BX178" i="1" s="1"/>
  <c r="CC186" i="1"/>
  <c r="CD186" i="1" s="1"/>
  <c r="CE186" i="1" s="1"/>
  <c r="CA187" i="1" s="1"/>
  <c r="BZ187" i="1" s="1"/>
  <c r="CF187" i="1" s="1"/>
  <c r="CC187" i="1" l="1"/>
  <c r="CD187" i="1" s="1"/>
  <c r="CE187" i="1" s="1"/>
  <c r="CA188" i="1" s="1"/>
  <c r="BZ188" i="1" s="1"/>
  <c r="CF188" i="1" s="1"/>
  <c r="BU178" i="1"/>
  <c r="BV178" i="1" s="1"/>
  <c r="BW178" i="1" s="1"/>
  <c r="BS179" i="1" s="1"/>
  <c r="BR179" i="1" s="1"/>
  <c r="BX179" i="1" s="1"/>
  <c r="BM179" i="1"/>
  <c r="BN179" i="1" s="1"/>
  <c r="BO179" i="1" s="1"/>
  <c r="BK180" i="1" s="1"/>
  <c r="BJ180" i="1" s="1"/>
  <c r="BP180" i="1" s="1"/>
  <c r="BU179" i="1" l="1"/>
  <c r="BV179" i="1" s="1"/>
  <c r="BW179" i="1" s="1"/>
  <c r="BS180" i="1" s="1"/>
  <c r="BR180" i="1" s="1"/>
  <c r="BX180" i="1" s="1"/>
  <c r="CC188" i="1"/>
  <c r="CD188" i="1" s="1"/>
  <c r="CE188" i="1" s="1"/>
  <c r="CA189" i="1" s="1"/>
  <c r="BZ189" i="1" s="1"/>
  <c r="CF189" i="1" s="1"/>
  <c r="BM180" i="1"/>
  <c r="BN180" i="1" s="1"/>
  <c r="BO180" i="1"/>
  <c r="BK181" i="1" s="1"/>
  <c r="BJ181" i="1" s="1"/>
  <c r="BP181" i="1" s="1"/>
  <c r="CC189" i="1" l="1"/>
  <c r="CD189" i="1" s="1"/>
  <c r="CE189" i="1" s="1"/>
  <c r="CA190" i="1" s="1"/>
  <c r="BZ190" i="1" s="1"/>
  <c r="CF190" i="1" s="1"/>
  <c r="BU180" i="1"/>
  <c r="BV180" i="1" s="1"/>
  <c r="BW180" i="1" s="1"/>
  <c r="BS181" i="1" s="1"/>
  <c r="BR181" i="1" s="1"/>
  <c r="BX181" i="1" s="1"/>
  <c r="BM181" i="1"/>
  <c r="BN181" i="1" s="1"/>
  <c r="BO181" i="1" s="1"/>
  <c r="BK182" i="1" s="1"/>
  <c r="BJ182" i="1" s="1"/>
  <c r="BP182" i="1" s="1"/>
  <c r="BM182" i="1" l="1"/>
  <c r="BN182" i="1" s="1"/>
  <c r="BO182" i="1" s="1"/>
  <c r="BK183" i="1" s="1"/>
  <c r="BJ183" i="1" s="1"/>
  <c r="BP183" i="1" s="1"/>
  <c r="BU181" i="1"/>
  <c r="BV181" i="1" s="1"/>
  <c r="BW181" i="1" s="1"/>
  <c r="BS182" i="1" s="1"/>
  <c r="BR182" i="1" s="1"/>
  <c r="BX182" i="1" s="1"/>
  <c r="CC190" i="1"/>
  <c r="CD190" i="1" s="1"/>
  <c r="CE190" i="1" s="1"/>
  <c r="CA191" i="1" s="1"/>
  <c r="BZ191" i="1" s="1"/>
  <c r="CF191" i="1" s="1"/>
  <c r="CC191" i="1" l="1"/>
  <c r="CD191" i="1" s="1"/>
  <c r="CE191" i="1" s="1"/>
  <c r="CA192" i="1" s="1"/>
  <c r="BZ192" i="1" s="1"/>
  <c r="CF192" i="1" s="1"/>
  <c r="BU182" i="1"/>
  <c r="BV182" i="1" s="1"/>
  <c r="BW182" i="1" s="1"/>
  <c r="BS183" i="1" s="1"/>
  <c r="BR183" i="1" s="1"/>
  <c r="BX183" i="1" s="1"/>
  <c r="BM183" i="1"/>
  <c r="BN183" i="1" s="1"/>
  <c r="BO183" i="1" s="1"/>
  <c r="BK184" i="1" s="1"/>
  <c r="BJ184" i="1" s="1"/>
  <c r="BP184" i="1" s="1"/>
  <c r="BM184" i="1" l="1"/>
  <c r="BN184" i="1" s="1"/>
  <c r="BO184" i="1" s="1"/>
  <c r="BK185" i="1" s="1"/>
  <c r="BJ185" i="1" s="1"/>
  <c r="BP185" i="1" s="1"/>
  <c r="CC192" i="1"/>
  <c r="CD192" i="1" s="1"/>
  <c r="CE192" i="1" s="1"/>
  <c r="CA193" i="1" s="1"/>
  <c r="BZ193" i="1" s="1"/>
  <c r="CF193" i="1" s="1"/>
  <c r="BU183" i="1"/>
  <c r="BV183" i="1" s="1"/>
  <c r="BW183" i="1" s="1"/>
  <c r="BS184" i="1" s="1"/>
  <c r="BR184" i="1" s="1"/>
  <c r="BX184" i="1" s="1"/>
  <c r="BM185" i="1" l="1"/>
  <c r="BN185" i="1" s="1"/>
  <c r="BO185" i="1" s="1"/>
  <c r="BK186" i="1" s="1"/>
  <c r="BJ186" i="1" s="1"/>
  <c r="BP186" i="1" s="1"/>
  <c r="BU184" i="1"/>
  <c r="BV184" i="1" s="1"/>
  <c r="BW184" i="1" s="1"/>
  <c r="BS185" i="1" s="1"/>
  <c r="BR185" i="1" s="1"/>
  <c r="BX185" i="1" s="1"/>
  <c r="CC193" i="1"/>
  <c r="CD193" i="1" s="1"/>
  <c r="CE193" i="1" s="1"/>
  <c r="CA194" i="1" s="1"/>
  <c r="BZ194" i="1" s="1"/>
  <c r="CF194" i="1" s="1"/>
  <c r="CC194" i="1" l="1"/>
  <c r="CD194" i="1" s="1"/>
  <c r="CE194" i="1" s="1"/>
  <c r="CA195" i="1" s="1"/>
  <c r="BZ195" i="1" s="1"/>
  <c r="CF195" i="1" s="1"/>
  <c r="BU185" i="1"/>
  <c r="BV185" i="1" s="1"/>
  <c r="BW185" i="1" s="1"/>
  <c r="BS186" i="1" s="1"/>
  <c r="BR186" i="1" s="1"/>
  <c r="BX186" i="1" s="1"/>
  <c r="BM186" i="1"/>
  <c r="BN186" i="1" s="1"/>
  <c r="BO186" i="1" s="1"/>
  <c r="BK187" i="1" s="1"/>
  <c r="BJ187" i="1" s="1"/>
  <c r="BP187" i="1" s="1"/>
  <c r="BM187" i="1" l="1"/>
  <c r="BN187" i="1" s="1"/>
  <c r="BO187" i="1" s="1"/>
  <c r="BK188" i="1" s="1"/>
  <c r="BJ188" i="1" s="1"/>
  <c r="BP188" i="1" s="1"/>
  <c r="BU186" i="1"/>
  <c r="BV186" i="1" s="1"/>
  <c r="BW186" i="1" s="1"/>
  <c r="BS187" i="1" s="1"/>
  <c r="BR187" i="1" s="1"/>
  <c r="BX187" i="1" s="1"/>
  <c r="CC195" i="1"/>
  <c r="CD195" i="1" s="1"/>
  <c r="CE195" i="1" s="1"/>
  <c r="CA196" i="1" s="1"/>
  <c r="BZ196" i="1" s="1"/>
  <c r="CF196" i="1" s="1"/>
  <c r="BU187" i="1" l="1"/>
  <c r="BV187" i="1" s="1"/>
  <c r="BW187" i="1" s="1"/>
  <c r="BS188" i="1" s="1"/>
  <c r="BR188" i="1" s="1"/>
  <c r="BX188" i="1" s="1"/>
  <c r="CC196" i="1"/>
  <c r="CD196" i="1" s="1"/>
  <c r="CE196" i="1" s="1"/>
  <c r="CA197" i="1" s="1"/>
  <c r="BZ197" i="1" s="1"/>
  <c r="CF197" i="1" s="1"/>
  <c r="BM188" i="1"/>
  <c r="BN188" i="1" s="1"/>
  <c r="BO188" i="1" s="1"/>
  <c r="BK189" i="1" s="1"/>
  <c r="BJ189" i="1" s="1"/>
  <c r="BP189" i="1" s="1"/>
  <c r="BM189" i="1" l="1"/>
  <c r="BN189" i="1" s="1"/>
  <c r="BO189" i="1" s="1"/>
  <c r="BK190" i="1" s="1"/>
  <c r="BJ190" i="1" s="1"/>
  <c r="BP190" i="1" s="1"/>
  <c r="CC197" i="1"/>
  <c r="CD197" i="1" s="1"/>
  <c r="CE197" i="1"/>
  <c r="CA198" i="1" s="1"/>
  <c r="BZ198" i="1" s="1"/>
  <c r="CF198" i="1" s="1"/>
  <c r="BU188" i="1"/>
  <c r="BV188" i="1" s="1"/>
  <c r="BW188" i="1" s="1"/>
  <c r="BS189" i="1" s="1"/>
  <c r="BR189" i="1" s="1"/>
  <c r="BX189" i="1" s="1"/>
  <c r="BU189" i="1" l="1"/>
  <c r="BV189" i="1" s="1"/>
  <c r="BW189" i="1" s="1"/>
  <c r="BS190" i="1" s="1"/>
  <c r="BR190" i="1" s="1"/>
  <c r="BX190" i="1" s="1"/>
  <c r="BM190" i="1"/>
  <c r="BN190" i="1" s="1"/>
  <c r="BO190" i="1" s="1"/>
  <c r="BK191" i="1" s="1"/>
  <c r="BJ191" i="1" s="1"/>
  <c r="BP191" i="1" s="1"/>
  <c r="CC198" i="1"/>
  <c r="CD198" i="1" s="1"/>
  <c r="CE198" i="1" s="1"/>
  <c r="CA199" i="1" s="1"/>
  <c r="BZ199" i="1" s="1"/>
  <c r="CF199" i="1" s="1"/>
  <c r="CC199" i="1" l="1"/>
  <c r="CD199" i="1" s="1"/>
  <c r="CE199" i="1" s="1"/>
  <c r="CA200" i="1" s="1"/>
  <c r="BZ200" i="1" s="1"/>
  <c r="CF200" i="1" s="1"/>
  <c r="BM191" i="1"/>
  <c r="BN191" i="1" s="1"/>
  <c r="BO191" i="1" s="1"/>
  <c r="BK192" i="1" s="1"/>
  <c r="BJ192" i="1" s="1"/>
  <c r="BP192" i="1" s="1"/>
  <c r="BU190" i="1"/>
  <c r="BV190" i="1" s="1"/>
  <c r="BW190" i="1" s="1"/>
  <c r="BS191" i="1" s="1"/>
  <c r="BR191" i="1" s="1"/>
  <c r="BX191" i="1" s="1"/>
  <c r="BU191" i="1" l="1"/>
  <c r="BV191" i="1" s="1"/>
  <c r="BW191" i="1" s="1"/>
  <c r="BS192" i="1" s="1"/>
  <c r="BR192" i="1" s="1"/>
  <c r="BX192" i="1" s="1"/>
  <c r="CC200" i="1"/>
  <c r="CD200" i="1" s="1"/>
  <c r="CE200" i="1" s="1"/>
  <c r="CA201" i="1" s="1"/>
  <c r="BZ201" i="1" s="1"/>
  <c r="CF201" i="1" s="1"/>
  <c r="BM192" i="1"/>
  <c r="BN192" i="1" s="1"/>
  <c r="BO192" i="1" s="1"/>
  <c r="BK193" i="1" s="1"/>
  <c r="BJ193" i="1" s="1"/>
  <c r="BP193" i="1" s="1"/>
  <c r="BM193" i="1" l="1"/>
  <c r="BN193" i="1" s="1"/>
  <c r="BO193" i="1"/>
  <c r="BK194" i="1" s="1"/>
  <c r="BJ194" i="1" s="1"/>
  <c r="BP194" i="1" s="1"/>
  <c r="BU192" i="1"/>
  <c r="BV192" i="1" s="1"/>
  <c r="BW192" i="1"/>
  <c r="BS193" i="1" s="1"/>
  <c r="BR193" i="1" s="1"/>
  <c r="BX193" i="1" s="1"/>
  <c r="CC201" i="1"/>
  <c r="CD201" i="1" s="1"/>
  <c r="CE201" i="1" s="1"/>
  <c r="CA202" i="1" s="1"/>
  <c r="BZ202" i="1" s="1"/>
  <c r="CF202" i="1" s="1"/>
  <c r="CC202" i="1" l="1"/>
  <c r="CD202" i="1" s="1"/>
  <c r="CE202" i="1" s="1"/>
  <c r="CA203" i="1" s="1"/>
  <c r="BZ203" i="1" s="1"/>
  <c r="CF203" i="1" s="1"/>
  <c r="BM194" i="1"/>
  <c r="BN194" i="1" s="1"/>
  <c r="BO194" i="1" s="1"/>
  <c r="BK195" i="1" s="1"/>
  <c r="BJ195" i="1" s="1"/>
  <c r="BP195" i="1" s="1"/>
  <c r="BU193" i="1"/>
  <c r="BV193" i="1" s="1"/>
  <c r="BW193" i="1" s="1"/>
  <c r="BS194" i="1" s="1"/>
  <c r="BR194" i="1" s="1"/>
  <c r="BX194" i="1" s="1"/>
  <c r="BU194" i="1" l="1"/>
  <c r="BV194" i="1" s="1"/>
  <c r="BW194" i="1" s="1"/>
  <c r="BS195" i="1" s="1"/>
  <c r="BR195" i="1" s="1"/>
  <c r="BX195" i="1" s="1"/>
  <c r="BM195" i="1"/>
  <c r="BN195" i="1" s="1"/>
  <c r="BO195" i="1"/>
  <c r="BK196" i="1" s="1"/>
  <c r="BJ196" i="1" s="1"/>
  <c r="BP196" i="1" s="1"/>
  <c r="CC203" i="1"/>
  <c r="CD203" i="1" s="1"/>
  <c r="CE203" i="1" s="1"/>
  <c r="CA204" i="1" s="1"/>
  <c r="BZ204" i="1" s="1"/>
  <c r="CF204" i="1" s="1"/>
  <c r="CC204" i="1" l="1"/>
  <c r="CD204" i="1" s="1"/>
  <c r="CE204" i="1" s="1"/>
  <c r="CA205" i="1" s="1"/>
  <c r="BZ205" i="1" s="1"/>
  <c r="CF205" i="1" s="1"/>
  <c r="BM196" i="1"/>
  <c r="BN196" i="1" s="1"/>
  <c r="BO196" i="1" s="1"/>
  <c r="BK197" i="1" s="1"/>
  <c r="BJ197" i="1" s="1"/>
  <c r="BP197" i="1" s="1"/>
  <c r="BU195" i="1"/>
  <c r="BV195" i="1" s="1"/>
  <c r="BW195" i="1" s="1"/>
  <c r="BS196" i="1" s="1"/>
  <c r="BR196" i="1" s="1"/>
  <c r="BX196" i="1" s="1"/>
  <c r="BM197" i="1" l="1"/>
  <c r="BN197" i="1" s="1"/>
  <c r="BO197" i="1" s="1"/>
  <c r="BK198" i="1" s="1"/>
  <c r="BJ198" i="1" s="1"/>
  <c r="BP198" i="1" s="1"/>
  <c r="BU196" i="1"/>
  <c r="BV196" i="1" s="1"/>
  <c r="BW196" i="1" s="1"/>
  <c r="BS197" i="1" s="1"/>
  <c r="BR197" i="1" s="1"/>
  <c r="BX197" i="1" s="1"/>
  <c r="CC205" i="1"/>
  <c r="CD205" i="1" s="1"/>
  <c r="CE205" i="1" s="1"/>
  <c r="CA206" i="1" s="1"/>
  <c r="BZ206" i="1" s="1"/>
  <c r="CF206" i="1" s="1"/>
  <c r="CC206" i="1" l="1"/>
  <c r="CD206" i="1" s="1"/>
  <c r="CE206" i="1" s="1"/>
  <c r="CA207" i="1" s="1"/>
  <c r="BZ207" i="1" s="1"/>
  <c r="CF207" i="1" s="1"/>
  <c r="BM198" i="1"/>
  <c r="BN198" i="1" s="1"/>
  <c r="BO198" i="1" s="1"/>
  <c r="BK199" i="1" s="1"/>
  <c r="BJ199" i="1" s="1"/>
  <c r="BP199" i="1" s="1"/>
  <c r="BU197" i="1"/>
  <c r="BV197" i="1" s="1"/>
  <c r="BW197" i="1" s="1"/>
  <c r="BS198" i="1" s="1"/>
  <c r="BR198" i="1" s="1"/>
  <c r="BX198" i="1" s="1"/>
  <c r="BU198" i="1" l="1"/>
  <c r="BV198" i="1" s="1"/>
  <c r="BW198" i="1" s="1"/>
  <c r="BS199" i="1" s="1"/>
  <c r="BR199" i="1" s="1"/>
  <c r="BX199" i="1" s="1"/>
  <c r="BM199" i="1"/>
  <c r="BN199" i="1" s="1"/>
  <c r="BO199" i="1"/>
  <c r="BK200" i="1" s="1"/>
  <c r="BJ200" i="1" s="1"/>
  <c r="BP200" i="1" s="1"/>
  <c r="CC207" i="1"/>
  <c r="CD207" i="1" s="1"/>
  <c r="CE207" i="1" s="1"/>
  <c r="CA208" i="1" s="1"/>
  <c r="BZ208" i="1" s="1"/>
  <c r="CF208" i="1" s="1"/>
  <c r="CC208" i="1" l="1"/>
  <c r="CD208" i="1" s="1"/>
  <c r="CE208" i="1"/>
  <c r="CA209" i="1" s="1"/>
  <c r="BZ209" i="1" s="1"/>
  <c r="CF209" i="1" s="1"/>
  <c r="BU199" i="1"/>
  <c r="BV199" i="1" s="1"/>
  <c r="BW199" i="1"/>
  <c r="BS200" i="1" s="1"/>
  <c r="BR200" i="1" s="1"/>
  <c r="BX200" i="1" s="1"/>
  <c r="BM200" i="1"/>
  <c r="BN200" i="1" s="1"/>
  <c r="BO200" i="1" s="1"/>
  <c r="BK201" i="1" s="1"/>
  <c r="BJ201" i="1" s="1"/>
  <c r="BP201" i="1" s="1"/>
  <c r="BM201" i="1" l="1"/>
  <c r="BN201" i="1" s="1"/>
  <c r="BO201" i="1" s="1"/>
  <c r="BK202" i="1" s="1"/>
  <c r="BJ202" i="1" s="1"/>
  <c r="BP202" i="1" s="1"/>
  <c r="CC209" i="1"/>
  <c r="CD209" i="1" s="1"/>
  <c r="CE209" i="1" s="1"/>
  <c r="CA210" i="1" s="1"/>
  <c r="BZ210" i="1" s="1"/>
  <c r="CF210" i="1" s="1"/>
  <c r="BU200" i="1"/>
  <c r="BV200" i="1" s="1"/>
  <c r="BW200" i="1"/>
  <c r="BS201" i="1" s="1"/>
  <c r="BR201" i="1" s="1"/>
  <c r="BX201" i="1" s="1"/>
  <c r="BU201" i="1" l="1"/>
  <c r="BV201" i="1" s="1"/>
  <c r="BW201" i="1" s="1"/>
  <c r="BS202" i="1" s="1"/>
  <c r="BR202" i="1" s="1"/>
  <c r="BX202" i="1" s="1"/>
  <c r="BM202" i="1"/>
  <c r="BN202" i="1" s="1"/>
  <c r="BO202" i="1" s="1"/>
  <c r="BK203" i="1" s="1"/>
  <c r="BJ203" i="1" s="1"/>
  <c r="BP203" i="1" s="1"/>
  <c r="CC210" i="1"/>
  <c r="CD210" i="1" s="1"/>
  <c r="CE210" i="1" s="1"/>
  <c r="CA211" i="1" s="1"/>
  <c r="BZ211" i="1" s="1"/>
  <c r="CF211" i="1" s="1"/>
  <c r="CC211" i="1" l="1"/>
  <c r="CD211" i="1" s="1"/>
  <c r="CE211" i="1" s="1"/>
  <c r="CA212" i="1" s="1"/>
  <c r="BZ212" i="1" s="1"/>
  <c r="CF212" i="1" s="1"/>
  <c r="BM203" i="1"/>
  <c r="BN203" i="1" s="1"/>
  <c r="BO203" i="1" s="1"/>
  <c r="BK204" i="1" s="1"/>
  <c r="BJ204" i="1" s="1"/>
  <c r="BP204" i="1" s="1"/>
  <c r="BU202" i="1"/>
  <c r="BV202" i="1" s="1"/>
  <c r="BW202" i="1" s="1"/>
  <c r="BS203" i="1" s="1"/>
  <c r="BR203" i="1" s="1"/>
  <c r="BX203" i="1" s="1"/>
  <c r="CC212" i="1" l="1"/>
  <c r="CD212" i="1" s="1"/>
  <c r="CE212" i="1"/>
  <c r="CA213" i="1" s="1"/>
  <c r="BZ213" i="1" s="1"/>
  <c r="CF213" i="1" s="1"/>
  <c r="BU203" i="1"/>
  <c r="BV203" i="1" s="1"/>
  <c r="BW203" i="1"/>
  <c r="BS204" i="1" s="1"/>
  <c r="BR204" i="1" s="1"/>
  <c r="BX204" i="1" s="1"/>
  <c r="BM204" i="1"/>
  <c r="BN204" i="1" s="1"/>
  <c r="BO204" i="1" s="1"/>
  <c r="BK205" i="1" s="1"/>
  <c r="BJ205" i="1" s="1"/>
  <c r="BP205" i="1" s="1"/>
  <c r="BM205" i="1" l="1"/>
  <c r="BN205" i="1" s="1"/>
  <c r="BO205" i="1" s="1"/>
  <c r="BK206" i="1" s="1"/>
  <c r="BJ206" i="1" s="1"/>
  <c r="BP206" i="1" s="1"/>
  <c r="CC213" i="1"/>
  <c r="CD213" i="1" s="1"/>
  <c r="CE213" i="1" s="1"/>
  <c r="CA214" i="1" s="1"/>
  <c r="BZ214" i="1" s="1"/>
  <c r="CF214" i="1" s="1"/>
  <c r="BU204" i="1"/>
  <c r="BV204" i="1" s="1"/>
  <c r="BW204" i="1"/>
  <c r="BS205" i="1" s="1"/>
  <c r="BR205" i="1" s="1"/>
  <c r="BX205" i="1" s="1"/>
  <c r="BU205" i="1" l="1"/>
  <c r="BV205" i="1" s="1"/>
  <c r="BW205" i="1" s="1"/>
  <c r="BS206" i="1" s="1"/>
  <c r="BR206" i="1" s="1"/>
  <c r="BX206" i="1" s="1"/>
  <c r="BM206" i="1"/>
  <c r="BN206" i="1" s="1"/>
  <c r="BO206" i="1" s="1"/>
  <c r="BK207" i="1" s="1"/>
  <c r="BJ207" i="1" s="1"/>
  <c r="BP207" i="1" s="1"/>
  <c r="CC214" i="1"/>
  <c r="CD214" i="1" s="1"/>
  <c r="CE214" i="1" s="1"/>
  <c r="CA215" i="1" s="1"/>
  <c r="BZ215" i="1" s="1"/>
  <c r="CF215" i="1" s="1"/>
  <c r="CC215" i="1" l="1"/>
  <c r="CD215" i="1" s="1"/>
  <c r="CE215" i="1" s="1"/>
  <c r="CA216" i="1" s="1"/>
  <c r="BZ216" i="1" s="1"/>
  <c r="CF216" i="1" s="1"/>
  <c r="BM207" i="1"/>
  <c r="BN207" i="1" s="1"/>
  <c r="BO207" i="1" s="1"/>
  <c r="BK208" i="1" s="1"/>
  <c r="BJ208" i="1" s="1"/>
  <c r="BP208" i="1" s="1"/>
  <c r="BU206" i="1"/>
  <c r="BV206" i="1" s="1"/>
  <c r="BW206" i="1" s="1"/>
  <c r="BS207" i="1" s="1"/>
  <c r="BR207" i="1" s="1"/>
  <c r="BX207" i="1" s="1"/>
  <c r="BU207" i="1" l="1"/>
  <c r="BV207" i="1" s="1"/>
  <c r="BW207" i="1"/>
  <c r="BS208" i="1" s="1"/>
  <c r="BR208" i="1" s="1"/>
  <c r="BX208" i="1" s="1"/>
  <c r="CC216" i="1"/>
  <c r="CD216" i="1" s="1"/>
  <c r="CE216" i="1"/>
  <c r="CA217" i="1" s="1"/>
  <c r="BZ217" i="1" s="1"/>
  <c r="CF217" i="1" s="1"/>
  <c r="BM208" i="1"/>
  <c r="BN208" i="1" s="1"/>
  <c r="BO208" i="1" s="1"/>
  <c r="BK209" i="1" s="1"/>
  <c r="BJ209" i="1" s="1"/>
  <c r="BP209" i="1" s="1"/>
  <c r="BM209" i="1" l="1"/>
  <c r="BN209" i="1" s="1"/>
  <c r="BO209" i="1" s="1"/>
  <c r="BK210" i="1" s="1"/>
  <c r="BJ210" i="1" s="1"/>
  <c r="BP210" i="1" s="1"/>
  <c r="BU208" i="1"/>
  <c r="BV208" i="1" s="1"/>
  <c r="BW208" i="1" s="1"/>
  <c r="BS209" i="1" s="1"/>
  <c r="BR209" i="1" s="1"/>
  <c r="BX209" i="1" s="1"/>
  <c r="CC217" i="1"/>
  <c r="CD217" i="1" s="1"/>
  <c r="CE217" i="1" s="1"/>
  <c r="CA218" i="1" s="1"/>
  <c r="BZ218" i="1" s="1"/>
  <c r="CF218" i="1" s="1"/>
  <c r="CC218" i="1" l="1"/>
  <c r="CD218" i="1" s="1"/>
  <c r="CE218" i="1" s="1"/>
  <c r="CA219" i="1" s="1"/>
  <c r="BZ219" i="1" s="1"/>
  <c r="CF219" i="1" s="1"/>
  <c r="BM210" i="1"/>
  <c r="BN210" i="1" s="1"/>
  <c r="BO210" i="1" s="1"/>
  <c r="BK211" i="1" s="1"/>
  <c r="BJ211" i="1" s="1"/>
  <c r="BP211" i="1" s="1"/>
  <c r="BU209" i="1"/>
  <c r="BV209" i="1" s="1"/>
  <c r="BW209" i="1" s="1"/>
  <c r="BS210" i="1" s="1"/>
  <c r="BR210" i="1" s="1"/>
  <c r="BX210" i="1" s="1"/>
  <c r="BU210" i="1" l="1"/>
  <c r="BV210" i="1" s="1"/>
  <c r="BW210" i="1" s="1"/>
  <c r="BS211" i="1" s="1"/>
  <c r="BR211" i="1" s="1"/>
  <c r="BX211" i="1" s="1"/>
  <c r="BM211" i="1"/>
  <c r="BN211" i="1" s="1"/>
  <c r="BO211" i="1" s="1"/>
  <c r="BK212" i="1" s="1"/>
  <c r="BJ212" i="1" s="1"/>
  <c r="BP212" i="1" s="1"/>
  <c r="CC219" i="1"/>
  <c r="CD219" i="1" s="1"/>
  <c r="CE219" i="1" s="1"/>
  <c r="CA220" i="1" s="1"/>
  <c r="BZ220" i="1" s="1"/>
  <c r="CF220" i="1" s="1"/>
  <c r="CC220" i="1" l="1"/>
  <c r="CD220" i="1" s="1"/>
  <c r="CE220" i="1"/>
  <c r="CA221" i="1" s="1"/>
  <c r="BZ221" i="1" s="1"/>
  <c r="CF221" i="1" s="1"/>
  <c r="BU211" i="1"/>
  <c r="BV211" i="1" s="1"/>
  <c r="BW211" i="1"/>
  <c r="BS212" i="1" s="1"/>
  <c r="BR212" i="1" s="1"/>
  <c r="BX212" i="1" s="1"/>
  <c r="BM212" i="1"/>
  <c r="BN212" i="1" s="1"/>
  <c r="BO212" i="1" s="1"/>
  <c r="BK213" i="1" s="1"/>
  <c r="BJ213" i="1" s="1"/>
  <c r="BP213" i="1" s="1"/>
  <c r="BM213" i="1" l="1"/>
  <c r="BN213" i="1" s="1"/>
  <c r="BO213" i="1" s="1"/>
  <c r="BK214" i="1" s="1"/>
  <c r="BJ214" i="1" s="1"/>
  <c r="BP214" i="1" s="1"/>
  <c r="BU212" i="1"/>
  <c r="BV212" i="1" s="1"/>
  <c r="BW212" i="1" s="1"/>
  <c r="BS213" i="1" s="1"/>
  <c r="BR213" i="1" s="1"/>
  <c r="BX213" i="1" s="1"/>
  <c r="CC221" i="1"/>
  <c r="CD221" i="1" s="1"/>
  <c r="CE221" i="1" s="1"/>
  <c r="CA222" i="1" s="1"/>
  <c r="BZ222" i="1" s="1"/>
  <c r="CF222" i="1" s="1"/>
  <c r="CC222" i="1" l="1"/>
  <c r="CD222" i="1" s="1"/>
  <c r="CE222" i="1" s="1"/>
  <c r="CA223" i="1" s="1"/>
  <c r="BZ223" i="1" s="1"/>
  <c r="CF223" i="1" s="1"/>
  <c r="BM214" i="1"/>
  <c r="BN214" i="1" s="1"/>
  <c r="BO214" i="1" s="1"/>
  <c r="BK215" i="1" s="1"/>
  <c r="BJ215" i="1" s="1"/>
  <c r="BP215" i="1" s="1"/>
  <c r="BU213" i="1"/>
  <c r="BV213" i="1" s="1"/>
  <c r="BW213" i="1" s="1"/>
  <c r="BS214" i="1" s="1"/>
  <c r="BR214" i="1" s="1"/>
  <c r="BX214" i="1" s="1"/>
  <c r="BU214" i="1" l="1"/>
  <c r="BV214" i="1" s="1"/>
  <c r="BW214" i="1" s="1"/>
  <c r="BS215" i="1" s="1"/>
  <c r="BR215" i="1" s="1"/>
  <c r="BX215" i="1" s="1"/>
  <c r="BM215" i="1"/>
  <c r="BN215" i="1" s="1"/>
  <c r="BO215" i="1" s="1"/>
  <c r="BK216" i="1" s="1"/>
  <c r="BJ216" i="1" s="1"/>
  <c r="BP216" i="1" s="1"/>
  <c r="CC223" i="1"/>
  <c r="CD223" i="1" s="1"/>
  <c r="CE223" i="1" s="1"/>
  <c r="CA224" i="1" s="1"/>
  <c r="BZ224" i="1" s="1"/>
  <c r="CF224" i="1" s="1"/>
  <c r="CC224" i="1" l="1"/>
  <c r="CD224" i="1" s="1"/>
  <c r="CE224" i="1" s="1"/>
  <c r="CA225" i="1" s="1"/>
  <c r="BZ225" i="1" s="1"/>
  <c r="CF225" i="1" s="1"/>
  <c r="BM216" i="1"/>
  <c r="BN216" i="1" s="1"/>
  <c r="BO216" i="1" s="1"/>
  <c r="BK217" i="1" s="1"/>
  <c r="BJ217" i="1" s="1"/>
  <c r="BP217" i="1" s="1"/>
  <c r="BU215" i="1"/>
  <c r="BV215" i="1" s="1"/>
  <c r="BW215" i="1" s="1"/>
  <c r="BS216" i="1" s="1"/>
  <c r="BR216" i="1" s="1"/>
  <c r="BX216" i="1" s="1"/>
  <c r="BM217" i="1" l="1"/>
  <c r="BN217" i="1" s="1"/>
  <c r="BO217" i="1" s="1"/>
  <c r="BK218" i="1" s="1"/>
  <c r="BJ218" i="1" s="1"/>
  <c r="BP218" i="1" s="1"/>
  <c r="BU216" i="1"/>
  <c r="BV216" i="1" s="1"/>
  <c r="BW216" i="1" s="1"/>
  <c r="BS217" i="1" s="1"/>
  <c r="BR217" i="1" s="1"/>
  <c r="BX217" i="1" s="1"/>
  <c r="CC225" i="1"/>
  <c r="CD225" i="1" s="1"/>
  <c r="CE225" i="1" s="1"/>
  <c r="CA226" i="1" s="1"/>
  <c r="BZ226" i="1" s="1"/>
  <c r="CF226" i="1" s="1"/>
  <c r="CC226" i="1" l="1"/>
  <c r="CD226" i="1" s="1"/>
  <c r="CE226" i="1" s="1"/>
  <c r="CA227" i="1" s="1"/>
  <c r="BZ227" i="1" s="1"/>
  <c r="CF227" i="1" s="1"/>
  <c r="BM218" i="1"/>
  <c r="BN218" i="1" s="1"/>
  <c r="BO218" i="1" s="1"/>
  <c r="BK219" i="1" s="1"/>
  <c r="BJ219" i="1" s="1"/>
  <c r="BP219" i="1" s="1"/>
  <c r="BU217" i="1"/>
  <c r="BV217" i="1" s="1"/>
  <c r="BW217" i="1" s="1"/>
  <c r="BS218" i="1" s="1"/>
  <c r="BR218" i="1" s="1"/>
  <c r="BX218" i="1" s="1"/>
  <c r="BU218" i="1" l="1"/>
  <c r="BV218" i="1" s="1"/>
  <c r="BW218" i="1" s="1"/>
  <c r="BS219" i="1" s="1"/>
  <c r="BR219" i="1" s="1"/>
  <c r="BX219" i="1" s="1"/>
  <c r="CC227" i="1"/>
  <c r="CD227" i="1" s="1"/>
  <c r="CE227" i="1" s="1"/>
  <c r="CA228" i="1" s="1"/>
  <c r="BZ228" i="1" s="1"/>
  <c r="CF228" i="1" s="1"/>
  <c r="BM219" i="1"/>
  <c r="BN219" i="1" s="1"/>
  <c r="BO219" i="1" s="1"/>
  <c r="BK220" i="1" s="1"/>
  <c r="BJ220" i="1" s="1"/>
  <c r="BP220" i="1" s="1"/>
  <c r="BM220" i="1" l="1"/>
  <c r="BN220" i="1" s="1"/>
  <c r="BO220" i="1" s="1"/>
  <c r="BK221" i="1" s="1"/>
  <c r="BJ221" i="1" s="1"/>
  <c r="BP221" i="1" s="1"/>
  <c r="BU219" i="1"/>
  <c r="BV219" i="1" s="1"/>
  <c r="BW219" i="1" s="1"/>
  <c r="BS220" i="1" s="1"/>
  <c r="BR220" i="1" s="1"/>
  <c r="BX220" i="1" s="1"/>
  <c r="CC228" i="1"/>
  <c r="CD228" i="1" s="1"/>
  <c r="CE228" i="1" s="1"/>
  <c r="CA229" i="1" s="1"/>
  <c r="BZ229" i="1" s="1"/>
  <c r="CF229" i="1" s="1"/>
  <c r="CC229" i="1" l="1"/>
  <c r="CD229" i="1" s="1"/>
  <c r="CE229" i="1"/>
  <c r="CA230" i="1" s="1"/>
  <c r="BZ230" i="1" s="1"/>
  <c r="CF230" i="1" s="1"/>
  <c r="BU220" i="1"/>
  <c r="BV220" i="1" s="1"/>
  <c r="BW220" i="1"/>
  <c r="BS221" i="1" s="1"/>
  <c r="BR221" i="1" s="1"/>
  <c r="BX221" i="1" s="1"/>
  <c r="BM221" i="1"/>
  <c r="BN221" i="1" s="1"/>
  <c r="BO221" i="1" s="1"/>
  <c r="BK222" i="1" s="1"/>
  <c r="BJ222" i="1" s="1"/>
  <c r="BP222" i="1" s="1"/>
  <c r="BM222" i="1" l="1"/>
  <c r="BN222" i="1" s="1"/>
  <c r="BO222" i="1" s="1"/>
  <c r="BK223" i="1" s="1"/>
  <c r="BJ223" i="1" s="1"/>
  <c r="BP223" i="1" s="1"/>
  <c r="BU221" i="1"/>
  <c r="BV221" i="1" s="1"/>
  <c r="BW221" i="1" s="1"/>
  <c r="BS222" i="1" s="1"/>
  <c r="BR222" i="1" s="1"/>
  <c r="BX222" i="1" s="1"/>
  <c r="CC230" i="1"/>
  <c r="CD230" i="1" s="1"/>
  <c r="CE230" i="1"/>
  <c r="CA231" i="1" s="1"/>
  <c r="BZ231" i="1" s="1"/>
  <c r="CF231" i="1" s="1"/>
  <c r="BU222" i="1" l="1"/>
  <c r="BV222" i="1" s="1"/>
  <c r="BW222" i="1" s="1"/>
  <c r="BS223" i="1" s="1"/>
  <c r="BR223" i="1" s="1"/>
  <c r="BX223" i="1" s="1"/>
  <c r="CC231" i="1"/>
  <c r="CD231" i="1" s="1"/>
  <c r="CE231" i="1" s="1"/>
  <c r="CA232" i="1" s="1"/>
  <c r="BZ232" i="1" s="1"/>
  <c r="CF232" i="1" s="1"/>
  <c r="BM223" i="1"/>
  <c r="BN223" i="1" s="1"/>
  <c r="BO223" i="1" s="1"/>
  <c r="BK224" i="1" s="1"/>
  <c r="BJ224" i="1" s="1"/>
  <c r="BP224" i="1" s="1"/>
  <c r="BM224" i="1" l="1"/>
  <c r="BN224" i="1" s="1"/>
  <c r="BO224" i="1" s="1"/>
  <c r="BK225" i="1" s="1"/>
  <c r="BJ225" i="1" s="1"/>
  <c r="BP225" i="1" s="1"/>
  <c r="CC232" i="1"/>
  <c r="CD232" i="1" s="1"/>
  <c r="CE232" i="1" s="1"/>
  <c r="CA233" i="1" s="1"/>
  <c r="BZ233" i="1" s="1"/>
  <c r="CF233" i="1" s="1"/>
  <c r="BU223" i="1"/>
  <c r="BV223" i="1" s="1"/>
  <c r="BW223" i="1" s="1"/>
  <c r="BS224" i="1" s="1"/>
  <c r="BR224" i="1" s="1"/>
  <c r="BX224" i="1" s="1"/>
  <c r="BU224" i="1" l="1"/>
  <c r="BV224" i="1" s="1"/>
  <c r="BW224" i="1" s="1"/>
  <c r="BS225" i="1" s="1"/>
  <c r="BR225" i="1" s="1"/>
  <c r="BX225" i="1" s="1"/>
  <c r="CC233" i="1"/>
  <c r="CD233" i="1" s="1"/>
  <c r="CE233" i="1"/>
  <c r="CA234" i="1" s="1"/>
  <c r="BZ234" i="1" s="1"/>
  <c r="CF234" i="1" s="1"/>
  <c r="BM225" i="1"/>
  <c r="BN225" i="1" s="1"/>
  <c r="BO225" i="1" s="1"/>
  <c r="BK226" i="1" s="1"/>
  <c r="BJ226" i="1" s="1"/>
  <c r="BP226" i="1" s="1"/>
  <c r="BM226" i="1" l="1"/>
  <c r="BN226" i="1" s="1"/>
  <c r="BO226" i="1" s="1"/>
  <c r="BK227" i="1" s="1"/>
  <c r="BJ227" i="1" s="1"/>
  <c r="BP227" i="1" s="1"/>
  <c r="BU225" i="1"/>
  <c r="BV225" i="1" s="1"/>
  <c r="BW225" i="1" s="1"/>
  <c r="BS226" i="1" s="1"/>
  <c r="BR226" i="1" s="1"/>
  <c r="BX226" i="1" s="1"/>
  <c r="CC234" i="1"/>
  <c r="CD234" i="1" s="1"/>
  <c r="CE234" i="1" s="1"/>
  <c r="CA235" i="1" s="1"/>
  <c r="BZ235" i="1" s="1"/>
  <c r="CF235" i="1" s="1"/>
  <c r="CC235" i="1" l="1"/>
  <c r="CD235" i="1" s="1"/>
  <c r="CE235" i="1" s="1"/>
  <c r="CA236" i="1" s="1"/>
  <c r="BZ236" i="1" s="1"/>
  <c r="CF236" i="1" s="1"/>
  <c r="BU226" i="1"/>
  <c r="BV226" i="1" s="1"/>
  <c r="BW226" i="1" s="1"/>
  <c r="BS227" i="1" s="1"/>
  <c r="BR227" i="1" s="1"/>
  <c r="BX227" i="1" s="1"/>
  <c r="BM227" i="1"/>
  <c r="BN227" i="1" s="1"/>
  <c r="BO227" i="1" s="1"/>
  <c r="BK228" i="1" s="1"/>
  <c r="BJ228" i="1" s="1"/>
  <c r="BP228" i="1" s="1"/>
  <c r="BM228" i="1" l="1"/>
  <c r="BN228" i="1" s="1"/>
  <c r="BO228" i="1" s="1"/>
  <c r="BK229" i="1" s="1"/>
  <c r="BJ229" i="1" s="1"/>
  <c r="BP229" i="1" s="1"/>
  <c r="BU227" i="1"/>
  <c r="BV227" i="1" s="1"/>
  <c r="BW227" i="1" s="1"/>
  <c r="BS228" i="1" s="1"/>
  <c r="BR228" i="1" s="1"/>
  <c r="BX228" i="1" s="1"/>
  <c r="CC236" i="1"/>
  <c r="CD236" i="1" s="1"/>
  <c r="CE236" i="1"/>
  <c r="CA237" i="1" s="1"/>
  <c r="BZ237" i="1" s="1"/>
  <c r="CF237" i="1" s="1"/>
  <c r="BU228" i="1" l="1"/>
  <c r="BV228" i="1" s="1"/>
  <c r="BW228" i="1" s="1"/>
  <c r="BS229" i="1" s="1"/>
  <c r="BR229" i="1" s="1"/>
  <c r="BX229" i="1" s="1"/>
  <c r="BM229" i="1"/>
  <c r="BN229" i="1" s="1"/>
  <c r="BO229" i="1" s="1"/>
  <c r="BK230" i="1" s="1"/>
  <c r="BJ230" i="1" s="1"/>
  <c r="BP230" i="1" s="1"/>
  <c r="CC237" i="1"/>
  <c r="CD237" i="1" s="1"/>
  <c r="CE237" i="1"/>
  <c r="CA238" i="1" s="1"/>
  <c r="BZ238" i="1" s="1"/>
  <c r="CF238" i="1" s="1"/>
  <c r="BM230" i="1" l="1"/>
  <c r="BN230" i="1" s="1"/>
  <c r="BO230" i="1" s="1"/>
  <c r="BK231" i="1" s="1"/>
  <c r="BJ231" i="1" s="1"/>
  <c r="BP231" i="1" s="1"/>
  <c r="CC238" i="1"/>
  <c r="CD238" i="1" s="1"/>
  <c r="CE238" i="1" s="1"/>
  <c r="CA239" i="1" s="1"/>
  <c r="BZ239" i="1" s="1"/>
  <c r="CF239" i="1" s="1"/>
  <c r="BU229" i="1"/>
  <c r="BV229" i="1" s="1"/>
  <c r="BW229" i="1" s="1"/>
  <c r="BS230" i="1" s="1"/>
  <c r="BR230" i="1" s="1"/>
  <c r="BX230" i="1" s="1"/>
  <c r="BU230" i="1" l="1"/>
  <c r="BV230" i="1" s="1"/>
  <c r="BW230" i="1" s="1"/>
  <c r="BS231" i="1" s="1"/>
  <c r="BR231" i="1" s="1"/>
  <c r="BX231" i="1" s="1"/>
  <c r="BM231" i="1"/>
  <c r="BN231" i="1" s="1"/>
  <c r="BO231" i="1" s="1"/>
  <c r="BK232" i="1" s="1"/>
  <c r="BJ232" i="1" s="1"/>
  <c r="BP232" i="1" s="1"/>
  <c r="CC239" i="1"/>
  <c r="CD239" i="1" s="1"/>
  <c r="CE239" i="1" s="1"/>
  <c r="CA240" i="1" s="1"/>
  <c r="BZ240" i="1" s="1"/>
  <c r="CF240" i="1" s="1"/>
  <c r="CC240" i="1" l="1"/>
  <c r="CD240" i="1" s="1"/>
  <c r="CE240" i="1"/>
  <c r="CA241" i="1" s="1"/>
  <c r="BZ241" i="1" s="1"/>
  <c r="CF241" i="1" s="1"/>
  <c r="BM232" i="1"/>
  <c r="BN232" i="1" s="1"/>
  <c r="BO232" i="1"/>
  <c r="BK233" i="1" s="1"/>
  <c r="BJ233" i="1" s="1"/>
  <c r="BP233" i="1" s="1"/>
  <c r="BU231" i="1"/>
  <c r="BV231" i="1" s="1"/>
  <c r="BW231" i="1" s="1"/>
  <c r="BS232" i="1" s="1"/>
  <c r="BR232" i="1" s="1"/>
  <c r="BX232" i="1" s="1"/>
  <c r="BU232" i="1" l="1"/>
  <c r="BV232" i="1" s="1"/>
  <c r="BW232" i="1" s="1"/>
  <c r="BS233" i="1" s="1"/>
  <c r="BR233" i="1" s="1"/>
  <c r="BX233" i="1" s="1"/>
  <c r="BM233" i="1"/>
  <c r="BN233" i="1" s="1"/>
  <c r="BO233" i="1" s="1"/>
  <c r="BK234" i="1" s="1"/>
  <c r="BJ234" i="1" s="1"/>
  <c r="BP234" i="1" s="1"/>
  <c r="CC241" i="1"/>
  <c r="CD241" i="1" s="1"/>
  <c r="CE241" i="1"/>
  <c r="CA242" i="1" s="1"/>
  <c r="BZ242" i="1" s="1"/>
  <c r="CF242" i="1" s="1"/>
  <c r="BM234" i="1" l="1"/>
  <c r="BN234" i="1" s="1"/>
  <c r="BO234" i="1" s="1"/>
  <c r="BK235" i="1" s="1"/>
  <c r="BJ235" i="1" s="1"/>
  <c r="BP235" i="1" s="1"/>
  <c r="CC242" i="1"/>
  <c r="CD242" i="1" s="1"/>
  <c r="CE242" i="1" s="1"/>
  <c r="CA243" i="1" s="1"/>
  <c r="BZ243" i="1" s="1"/>
  <c r="CF243" i="1" s="1"/>
  <c r="BU233" i="1"/>
  <c r="BV233" i="1" s="1"/>
  <c r="BW233" i="1" s="1"/>
  <c r="BS234" i="1" s="1"/>
  <c r="BR234" i="1" s="1"/>
  <c r="BX234" i="1" s="1"/>
  <c r="BU234" i="1" l="1"/>
  <c r="BV234" i="1" s="1"/>
  <c r="BW234" i="1" s="1"/>
  <c r="BS235" i="1" s="1"/>
  <c r="BR235" i="1" s="1"/>
  <c r="BX235" i="1" s="1"/>
  <c r="CC243" i="1"/>
  <c r="CD243" i="1" s="1"/>
  <c r="CE243" i="1" s="1"/>
  <c r="CA244" i="1" s="1"/>
  <c r="BZ244" i="1" s="1"/>
  <c r="CF244" i="1" s="1"/>
  <c r="BM235" i="1"/>
  <c r="BN235" i="1" s="1"/>
  <c r="BO235" i="1" s="1"/>
  <c r="BK236" i="1" s="1"/>
  <c r="BJ236" i="1" s="1"/>
  <c r="BP236" i="1" s="1"/>
  <c r="BM236" i="1" l="1"/>
  <c r="BN236" i="1" s="1"/>
  <c r="BO236" i="1" s="1"/>
  <c r="BK237" i="1" s="1"/>
  <c r="BK388" i="1" s="1"/>
  <c r="CC244" i="1"/>
  <c r="CD244" i="1" s="1"/>
  <c r="CE244" i="1"/>
  <c r="CA245" i="1" s="1"/>
  <c r="BZ245" i="1" s="1"/>
  <c r="CF245" i="1" s="1"/>
  <c r="BU235" i="1"/>
  <c r="BV235" i="1" s="1"/>
  <c r="BW235" i="1"/>
  <c r="BS236" i="1" s="1"/>
  <c r="BR236" i="1" s="1"/>
  <c r="BX236" i="1" s="1"/>
  <c r="BU236" i="1" l="1"/>
  <c r="BV236" i="1" s="1"/>
  <c r="BW236" i="1" s="1"/>
  <c r="BS237" i="1" s="1"/>
  <c r="BR237" i="1" s="1"/>
  <c r="BX237" i="1" s="1"/>
  <c r="BM237" i="1"/>
  <c r="BM388" i="1" s="1"/>
  <c r="BN237" i="1"/>
  <c r="BO237" i="1" s="1"/>
  <c r="CC245" i="1"/>
  <c r="CD245" i="1" s="1"/>
  <c r="CE245" i="1" s="1"/>
  <c r="CA246" i="1" s="1"/>
  <c r="BZ246" i="1" s="1"/>
  <c r="CF246" i="1" s="1"/>
  <c r="CC246" i="1" l="1"/>
  <c r="CD246" i="1" s="1"/>
  <c r="CE246" i="1" s="1"/>
  <c r="CA247" i="1" s="1"/>
  <c r="BZ247" i="1" s="1"/>
  <c r="CF247" i="1" s="1"/>
  <c r="BL237" i="1"/>
  <c r="BN388" i="1"/>
  <c r="BL389" i="1" s="1"/>
  <c r="BU237" i="1"/>
  <c r="BV237" i="1" s="1"/>
  <c r="BW237" i="1" s="1"/>
  <c r="BS238" i="1" s="1"/>
  <c r="BR238" i="1" s="1"/>
  <c r="BX238" i="1" s="1"/>
  <c r="BU238" i="1" l="1"/>
  <c r="BV238" i="1" s="1"/>
  <c r="BW238" i="1" s="1"/>
  <c r="BS239" i="1" s="1"/>
  <c r="BR239" i="1" s="1"/>
  <c r="BX239" i="1" s="1"/>
  <c r="CC247" i="1"/>
  <c r="CD247" i="1" s="1"/>
  <c r="CE247" i="1" s="1"/>
  <c r="CA248" i="1" s="1"/>
  <c r="BZ248" i="1" s="1"/>
  <c r="CF248" i="1" s="1"/>
  <c r="BJ237" i="1"/>
  <c r="BL388" i="1"/>
  <c r="BJ389" i="1" s="1"/>
  <c r="BJ388" i="1" l="1"/>
  <c r="BP237" i="1"/>
  <c r="BP27" i="1" s="1"/>
  <c r="E397" i="1" s="1"/>
  <c r="CC248" i="1"/>
  <c r="CD248" i="1" s="1"/>
  <c r="CE248" i="1"/>
  <c r="CA249" i="1" s="1"/>
  <c r="BZ249" i="1" s="1"/>
  <c r="CF249" i="1" s="1"/>
  <c r="BU239" i="1"/>
  <c r="BV239" i="1" s="1"/>
  <c r="BW239" i="1" s="1"/>
  <c r="BS240" i="1" s="1"/>
  <c r="BR240" i="1" s="1"/>
  <c r="BX240" i="1" s="1"/>
  <c r="BU240" i="1" l="1"/>
  <c r="BV240" i="1" s="1"/>
  <c r="BW240" i="1"/>
  <c r="BS241" i="1" s="1"/>
  <c r="BR241" i="1" s="1"/>
  <c r="BX241" i="1" s="1"/>
  <c r="CC249" i="1"/>
  <c r="CD249" i="1" s="1"/>
  <c r="CE249" i="1"/>
  <c r="CA250" i="1" s="1"/>
  <c r="BZ250" i="1" s="1"/>
  <c r="CF250" i="1" s="1"/>
  <c r="CC250" i="1" l="1"/>
  <c r="CD250" i="1" s="1"/>
  <c r="CE250" i="1" s="1"/>
  <c r="CA251" i="1" s="1"/>
  <c r="BZ251" i="1" s="1"/>
  <c r="CF251" i="1" s="1"/>
  <c r="BU241" i="1"/>
  <c r="BV241" i="1" s="1"/>
  <c r="BW241" i="1" s="1"/>
  <c r="BS242" i="1" s="1"/>
  <c r="BR242" i="1" s="1"/>
  <c r="BX242" i="1" s="1"/>
  <c r="BU242" i="1" l="1"/>
  <c r="BV242" i="1" s="1"/>
  <c r="BW242" i="1" s="1"/>
  <c r="BS243" i="1" s="1"/>
  <c r="BR243" i="1" s="1"/>
  <c r="BX243" i="1" s="1"/>
  <c r="CC251" i="1"/>
  <c r="CD251" i="1" s="1"/>
  <c r="CE251" i="1" s="1"/>
  <c r="CA252" i="1" s="1"/>
  <c r="BZ252" i="1" s="1"/>
  <c r="CF252" i="1" s="1"/>
  <c r="CC252" i="1" l="1"/>
  <c r="CD252" i="1" s="1"/>
  <c r="CE252" i="1" s="1"/>
  <c r="CA253" i="1" s="1"/>
  <c r="BZ253" i="1" s="1"/>
  <c r="CF253" i="1" s="1"/>
  <c r="BU243" i="1"/>
  <c r="BV243" i="1" s="1"/>
  <c r="BW243" i="1" s="1"/>
  <c r="BS244" i="1" s="1"/>
  <c r="BR244" i="1" s="1"/>
  <c r="BX244" i="1" s="1"/>
  <c r="BU244" i="1" l="1"/>
  <c r="BV244" i="1" s="1"/>
  <c r="BW244" i="1" s="1"/>
  <c r="BS245" i="1" s="1"/>
  <c r="BR245" i="1" s="1"/>
  <c r="BX245" i="1" s="1"/>
  <c r="CC253" i="1"/>
  <c r="CD253" i="1" s="1"/>
  <c r="CE253" i="1" s="1"/>
  <c r="CA254" i="1" s="1"/>
  <c r="BZ254" i="1" s="1"/>
  <c r="CF254" i="1" s="1"/>
  <c r="BU245" i="1" l="1"/>
  <c r="BV245" i="1" s="1"/>
  <c r="BW245" i="1" s="1"/>
  <c r="BS246" i="1" s="1"/>
  <c r="BR246" i="1" s="1"/>
  <c r="BX246" i="1" s="1"/>
  <c r="CC254" i="1"/>
  <c r="CD254" i="1" s="1"/>
  <c r="CE254" i="1"/>
  <c r="CA255" i="1" s="1"/>
  <c r="BZ255" i="1" s="1"/>
  <c r="CF255" i="1" s="1"/>
  <c r="BU246" i="1" l="1"/>
  <c r="BV246" i="1" s="1"/>
  <c r="BW246" i="1"/>
  <c r="BS247" i="1" s="1"/>
  <c r="BS388" i="1" s="1"/>
  <c r="CC255" i="1"/>
  <c r="CD255" i="1" s="1"/>
  <c r="CE255" i="1" s="1"/>
  <c r="CA256" i="1" s="1"/>
  <c r="BZ256" i="1" s="1"/>
  <c r="CF256" i="1" s="1"/>
  <c r="CC256" i="1" l="1"/>
  <c r="CD256" i="1" s="1"/>
  <c r="CE256" i="1" s="1"/>
  <c r="CA257" i="1" s="1"/>
  <c r="CA388" i="1" s="1"/>
  <c r="BV247" i="1"/>
  <c r="BW247" i="1" s="1"/>
  <c r="BU247" i="1"/>
  <c r="BU388" i="1" s="1"/>
  <c r="CD257" i="1" l="1"/>
  <c r="CE257" i="1" s="1"/>
  <c r="CC257" i="1"/>
  <c r="CC388" i="1" s="1"/>
  <c r="BT247" i="1"/>
  <c r="BV388" i="1"/>
  <c r="BT389" i="1" s="1"/>
  <c r="BR247" i="1" l="1"/>
  <c r="BT388" i="1"/>
  <c r="BR389" i="1" s="1"/>
  <c r="CB257" i="1"/>
  <c r="CD388" i="1"/>
  <c r="CB389" i="1" s="1"/>
  <c r="BR388" i="1" l="1"/>
  <c r="BX247" i="1"/>
  <c r="BX27" i="1" s="1"/>
  <c r="E398" i="1" s="1"/>
  <c r="BZ257" i="1"/>
  <c r="CB388" i="1"/>
  <c r="BZ389" i="1" s="1"/>
  <c r="BZ388" i="1" l="1"/>
  <c r="CF257" i="1"/>
  <c r="CF27" i="1" s="1"/>
  <c r="E399" i="1" s="1"/>
  <c r="AO28" i="1" l="1"/>
  <c r="AM28" i="1"/>
  <c r="AS28" i="1"/>
  <c r="AO29" i="1"/>
  <c r="AM29" i="1"/>
  <c r="AS29" i="1"/>
  <c r="AO30" i="1"/>
  <c r="AM30" i="1"/>
  <c r="AS30" i="1"/>
  <c r="AO31" i="1"/>
  <c r="AM31" i="1"/>
  <c r="AS31" i="1"/>
  <c r="AO32" i="1"/>
  <c r="AM32" i="1"/>
  <c r="AS32" i="1"/>
  <c r="AO33" i="1"/>
  <c r="AM33" i="1"/>
  <c r="AS33" i="1"/>
  <c r="AO34" i="1"/>
  <c r="AM34" i="1"/>
  <c r="AS34" i="1"/>
  <c r="AO35" i="1"/>
  <c r="AM35" i="1"/>
  <c r="AS35" i="1"/>
  <c r="AO36" i="1"/>
  <c r="AM36" i="1"/>
  <c r="AS36" i="1"/>
  <c r="AO37" i="1"/>
  <c r="AM37" i="1"/>
  <c r="AS37" i="1"/>
  <c r="AO38" i="1"/>
  <c r="AM38" i="1"/>
  <c r="AS38" i="1"/>
  <c r="AO39" i="1"/>
  <c r="AM39" i="1"/>
  <c r="AS39" i="1"/>
  <c r="AO40" i="1"/>
  <c r="AM40" i="1"/>
  <c r="AS40" i="1"/>
  <c r="AO41" i="1"/>
  <c r="AM41" i="1"/>
  <c r="AS41" i="1"/>
  <c r="AO42" i="1"/>
  <c r="AM42" i="1"/>
  <c r="AS42" i="1"/>
  <c r="AO43" i="1"/>
  <c r="AM43" i="1"/>
  <c r="AS43" i="1"/>
  <c r="AO44" i="1"/>
  <c r="AM44" i="1"/>
  <c r="AS44" i="1"/>
  <c r="AO45" i="1"/>
  <c r="AM45" i="1"/>
  <c r="AS45" i="1"/>
  <c r="AO46" i="1"/>
  <c r="AM46" i="1"/>
  <c r="AS46" i="1"/>
  <c r="AO47" i="1"/>
  <c r="AM47" i="1"/>
  <c r="AS47" i="1"/>
  <c r="AO48" i="1"/>
  <c r="AM48" i="1"/>
  <c r="AS48" i="1"/>
  <c r="AO49" i="1"/>
  <c r="AM49" i="1"/>
  <c r="AS49" i="1"/>
  <c r="AO50" i="1"/>
  <c r="AM50" i="1"/>
  <c r="AS50" i="1"/>
  <c r="AO51" i="1"/>
  <c r="AM51" i="1"/>
  <c r="AS51" i="1"/>
  <c r="AO52" i="1"/>
  <c r="AM52" i="1"/>
  <c r="AS52" i="1"/>
  <c r="AO53" i="1"/>
  <c r="AM53" i="1"/>
  <c r="AS53" i="1"/>
  <c r="AO54" i="1"/>
  <c r="AM54" i="1"/>
  <c r="AS54" i="1"/>
  <c r="AO55" i="1"/>
  <c r="AM55" i="1"/>
  <c r="AS55" i="1"/>
  <c r="AO56" i="1"/>
  <c r="AM56" i="1"/>
  <c r="AS56" i="1"/>
  <c r="AO57" i="1"/>
  <c r="AM57" i="1"/>
  <c r="AS57" i="1"/>
  <c r="AO58" i="1"/>
  <c r="AM58" i="1"/>
  <c r="AS58" i="1"/>
  <c r="AO59" i="1"/>
  <c r="AM59" i="1"/>
  <c r="AS59" i="1"/>
  <c r="AO60" i="1"/>
  <c r="AM60" i="1"/>
  <c r="AS60" i="1"/>
  <c r="AO61" i="1"/>
  <c r="AM61" i="1"/>
  <c r="AS61" i="1"/>
  <c r="AO62" i="1"/>
  <c r="AM62" i="1"/>
  <c r="AS62" i="1"/>
  <c r="AO63" i="1"/>
  <c r="AM63" i="1"/>
  <c r="AS63" i="1"/>
  <c r="AO64" i="1"/>
  <c r="AM64" i="1"/>
  <c r="AS64" i="1"/>
  <c r="AO65" i="1"/>
  <c r="AM65" i="1"/>
  <c r="AS65" i="1"/>
  <c r="AO66" i="1"/>
  <c r="AM66" i="1"/>
  <c r="AS66" i="1"/>
  <c r="AO67" i="1"/>
  <c r="AM67" i="1"/>
  <c r="AS67" i="1"/>
  <c r="AO68" i="1"/>
  <c r="AM68" i="1"/>
  <c r="AS68" i="1"/>
  <c r="AO69" i="1"/>
  <c r="AM69" i="1"/>
  <c r="AS69" i="1"/>
  <c r="AO70" i="1"/>
  <c r="AM70" i="1"/>
  <c r="AS70" i="1"/>
  <c r="AO71" i="1"/>
  <c r="AM71" i="1"/>
  <c r="AS71" i="1"/>
  <c r="AO72" i="1"/>
  <c r="AM72" i="1"/>
  <c r="AS72" i="1"/>
  <c r="AO73" i="1"/>
  <c r="AM73" i="1"/>
  <c r="AS73" i="1"/>
  <c r="AO74" i="1"/>
  <c r="AM74" i="1"/>
  <c r="AS74" i="1"/>
  <c r="AO75" i="1"/>
  <c r="AM75" i="1"/>
  <c r="AS75" i="1"/>
  <c r="AO76" i="1"/>
  <c r="AM76" i="1"/>
  <c r="AS76" i="1"/>
  <c r="AO77" i="1"/>
  <c r="AM77" i="1"/>
  <c r="AS77" i="1"/>
  <c r="AO78" i="1"/>
  <c r="AM78" i="1"/>
  <c r="AS78" i="1"/>
  <c r="AO79" i="1"/>
  <c r="AM79" i="1"/>
  <c r="AS79" i="1"/>
  <c r="AO80" i="1"/>
  <c r="AM80" i="1"/>
  <c r="AS80" i="1"/>
  <c r="AO81" i="1"/>
  <c r="AM81" i="1"/>
  <c r="AS81" i="1"/>
  <c r="AO82" i="1"/>
  <c r="AM82" i="1"/>
  <c r="AS82" i="1"/>
  <c r="AO83" i="1"/>
  <c r="AM83" i="1"/>
  <c r="AS83" i="1"/>
  <c r="AO84" i="1"/>
  <c r="AM84" i="1"/>
  <c r="AS84" i="1"/>
  <c r="AO85" i="1"/>
  <c r="AM85" i="1"/>
  <c r="AS85" i="1"/>
  <c r="AO86" i="1"/>
  <c r="AM86" i="1"/>
  <c r="AS86" i="1"/>
  <c r="AO87" i="1"/>
  <c r="AM87" i="1"/>
  <c r="AS87" i="1"/>
  <c r="AO88" i="1"/>
  <c r="AM88" i="1"/>
  <c r="AS88" i="1"/>
  <c r="AO89" i="1"/>
  <c r="AM89" i="1"/>
  <c r="AS89" i="1"/>
  <c r="AO90" i="1"/>
  <c r="AM90" i="1"/>
  <c r="AS90" i="1"/>
  <c r="AO91" i="1"/>
  <c r="AM91" i="1"/>
  <c r="AS91" i="1"/>
  <c r="AO92" i="1"/>
  <c r="AM92" i="1"/>
  <c r="AS92" i="1"/>
  <c r="AO93" i="1"/>
  <c r="AM93" i="1"/>
  <c r="AS93" i="1"/>
  <c r="AO94" i="1"/>
  <c r="AM94" i="1"/>
  <c r="AS94" i="1"/>
  <c r="AO95" i="1"/>
  <c r="AM95" i="1"/>
  <c r="AS95" i="1"/>
  <c r="AO96" i="1"/>
  <c r="AM96" i="1"/>
  <c r="AS96" i="1"/>
  <c r="AO97" i="1"/>
  <c r="AM97" i="1"/>
  <c r="AS97" i="1"/>
  <c r="AO98" i="1"/>
  <c r="AM98" i="1"/>
  <c r="AS98" i="1"/>
  <c r="AO99" i="1"/>
  <c r="AM99" i="1"/>
  <c r="AS99" i="1"/>
  <c r="AO100" i="1"/>
  <c r="AM100" i="1"/>
  <c r="AS100" i="1"/>
  <c r="AO101" i="1"/>
  <c r="AM101" i="1"/>
  <c r="AS101" i="1"/>
  <c r="AO102" i="1"/>
  <c r="AM102" i="1"/>
  <c r="AS102" i="1"/>
  <c r="AO103" i="1"/>
  <c r="AM103" i="1"/>
  <c r="AS103" i="1"/>
  <c r="AO104" i="1"/>
  <c r="AM104" i="1"/>
  <c r="AS104" i="1"/>
  <c r="AO105" i="1"/>
  <c r="AM105" i="1"/>
  <c r="AS105" i="1"/>
  <c r="AO106" i="1"/>
  <c r="AM106" i="1"/>
  <c r="AS106" i="1"/>
  <c r="AO107" i="1"/>
  <c r="AM107" i="1"/>
  <c r="AS107" i="1"/>
  <c r="AO108" i="1"/>
  <c r="AM108" i="1"/>
  <c r="AS108" i="1"/>
  <c r="AO109" i="1"/>
  <c r="AM109" i="1"/>
  <c r="AS109" i="1"/>
  <c r="AO110" i="1"/>
  <c r="AM110" i="1"/>
  <c r="AS110" i="1"/>
  <c r="AO111" i="1"/>
  <c r="AM111" i="1"/>
  <c r="AS111" i="1"/>
  <c r="AO112" i="1"/>
  <c r="AM112" i="1"/>
  <c r="AS112" i="1"/>
  <c r="AO113" i="1"/>
  <c r="AM113" i="1"/>
  <c r="AS113" i="1"/>
  <c r="AO114" i="1"/>
  <c r="AM114" i="1"/>
  <c r="AS114" i="1"/>
  <c r="AO115" i="1"/>
  <c r="AM115" i="1"/>
  <c r="AS115" i="1"/>
  <c r="AO116" i="1"/>
  <c r="AM116" i="1"/>
  <c r="AS116" i="1"/>
  <c r="AO117" i="1"/>
  <c r="AM117" i="1"/>
  <c r="AS117" i="1"/>
  <c r="AO118" i="1"/>
  <c r="AM118" i="1"/>
  <c r="AS118" i="1"/>
  <c r="AO119" i="1"/>
  <c r="AM119" i="1"/>
  <c r="AS119" i="1"/>
  <c r="AO120" i="1"/>
  <c r="AM120" i="1"/>
  <c r="AS120" i="1"/>
  <c r="AO121" i="1"/>
  <c r="AM121" i="1"/>
  <c r="AS121" i="1"/>
  <c r="AO122" i="1"/>
  <c r="AM122" i="1"/>
  <c r="AS122" i="1"/>
  <c r="AO123" i="1"/>
  <c r="AM123" i="1"/>
  <c r="AS123" i="1"/>
  <c r="AO124" i="1"/>
  <c r="AM124" i="1"/>
  <c r="AS124" i="1"/>
  <c r="AO125" i="1"/>
  <c r="AM125" i="1"/>
  <c r="AS125" i="1"/>
  <c r="AO126" i="1"/>
  <c r="AM126" i="1"/>
  <c r="AS126" i="1"/>
  <c r="AO127" i="1"/>
  <c r="AM127" i="1"/>
  <c r="AS127" i="1"/>
  <c r="AO128" i="1"/>
  <c r="AM128" i="1"/>
  <c r="AS128" i="1"/>
  <c r="AO129" i="1"/>
  <c r="AM129" i="1"/>
  <c r="AS129" i="1"/>
  <c r="AO130" i="1"/>
  <c r="AM130" i="1"/>
  <c r="AS130" i="1"/>
  <c r="AO131" i="1"/>
  <c r="AM131" i="1"/>
  <c r="AS131" i="1"/>
  <c r="AO132" i="1"/>
  <c r="AM132" i="1"/>
  <c r="AS132" i="1"/>
  <c r="AO133" i="1"/>
  <c r="AM133" i="1"/>
  <c r="AS133" i="1"/>
  <c r="AO134" i="1"/>
  <c r="AM134" i="1"/>
  <c r="AS134" i="1"/>
  <c r="AO135" i="1"/>
  <c r="AM135" i="1"/>
  <c r="AS135" i="1"/>
  <c r="AO136" i="1"/>
  <c r="AM136" i="1"/>
  <c r="AS136" i="1"/>
  <c r="AO137" i="1"/>
  <c r="AM137" i="1"/>
  <c r="AS137" i="1"/>
  <c r="AO138" i="1"/>
  <c r="AM138" i="1"/>
  <c r="AS138" i="1"/>
  <c r="AO139" i="1"/>
  <c r="AM139" i="1"/>
  <c r="AS139" i="1"/>
  <c r="AO140" i="1"/>
  <c r="AM140" i="1"/>
  <c r="AS140" i="1"/>
  <c r="AO141" i="1"/>
  <c r="AM141" i="1"/>
  <c r="AS141" i="1"/>
  <c r="AO142" i="1"/>
  <c r="AM142" i="1"/>
  <c r="AS142" i="1"/>
  <c r="AO143" i="1"/>
  <c r="AM143" i="1"/>
  <c r="AS143" i="1"/>
  <c r="AO144" i="1"/>
  <c r="AM144" i="1"/>
  <c r="AS144" i="1"/>
  <c r="AO145" i="1"/>
  <c r="AM145" i="1"/>
  <c r="AS145" i="1"/>
  <c r="AO146" i="1"/>
  <c r="AM146" i="1"/>
  <c r="AS146" i="1"/>
  <c r="AO147" i="1"/>
  <c r="AM147" i="1"/>
  <c r="AS147" i="1"/>
  <c r="AO148" i="1"/>
  <c r="AM148" i="1"/>
  <c r="AS148" i="1"/>
  <c r="AO149" i="1"/>
  <c r="AM149" i="1"/>
  <c r="AS149" i="1"/>
  <c r="AO150" i="1"/>
  <c r="AM150" i="1"/>
  <c r="AS150" i="1"/>
  <c r="AO151" i="1"/>
  <c r="AM151" i="1"/>
  <c r="AS151" i="1"/>
  <c r="AO152" i="1"/>
  <c r="AM152" i="1"/>
  <c r="AS152" i="1"/>
  <c r="AO153" i="1"/>
  <c r="AM153" i="1"/>
  <c r="AS153" i="1"/>
  <c r="AO154" i="1"/>
  <c r="AM154" i="1"/>
  <c r="AS154" i="1"/>
  <c r="AO155" i="1"/>
  <c r="AM155" i="1"/>
  <c r="AS155" i="1"/>
  <c r="AO156" i="1"/>
  <c r="AM156" i="1"/>
  <c r="AS156" i="1"/>
  <c r="AO157" i="1"/>
  <c r="AM157" i="1"/>
  <c r="AS157" i="1"/>
  <c r="AO158" i="1"/>
  <c r="AM158" i="1"/>
  <c r="AS158" i="1"/>
  <c r="AO159" i="1"/>
  <c r="AM159" i="1"/>
  <c r="AS159" i="1"/>
  <c r="AO160" i="1"/>
  <c r="AM160" i="1"/>
  <c r="AS160" i="1"/>
  <c r="AO161" i="1"/>
  <c r="AM161" i="1"/>
  <c r="AS161" i="1"/>
  <c r="AO162" i="1"/>
  <c r="AM162" i="1"/>
  <c r="AS162" i="1"/>
  <c r="AO163" i="1"/>
  <c r="AM163" i="1"/>
  <c r="AS163" i="1"/>
  <c r="AO164" i="1"/>
  <c r="AM164" i="1"/>
  <c r="AS164" i="1"/>
  <c r="AO165" i="1"/>
  <c r="AM165" i="1"/>
  <c r="AS165" i="1"/>
  <c r="AO166" i="1"/>
  <c r="AM166" i="1"/>
  <c r="AS166" i="1"/>
  <c r="AO167" i="1"/>
  <c r="AM167" i="1"/>
  <c r="AS167" i="1"/>
  <c r="AO168" i="1"/>
  <c r="AM168" i="1"/>
  <c r="AS168" i="1"/>
  <c r="AO169" i="1"/>
  <c r="AM169" i="1"/>
  <c r="AS169" i="1"/>
  <c r="AO170" i="1"/>
  <c r="AM170" i="1"/>
  <c r="AS170" i="1"/>
  <c r="AO171" i="1"/>
  <c r="AM171" i="1"/>
  <c r="AS171" i="1"/>
  <c r="AO172" i="1"/>
  <c r="AM172" i="1"/>
  <c r="AS172" i="1"/>
  <c r="AO173" i="1"/>
  <c r="AM173" i="1"/>
  <c r="AS173" i="1"/>
  <c r="AO174" i="1"/>
  <c r="AM174" i="1"/>
  <c r="AS174" i="1"/>
  <c r="AO175" i="1"/>
  <c r="AM175" i="1"/>
  <c r="AS175" i="1"/>
  <c r="AO176" i="1"/>
  <c r="AM176" i="1"/>
  <c r="AS176" i="1"/>
  <c r="AO177" i="1"/>
  <c r="AM177" i="1"/>
  <c r="AS177" i="1"/>
  <c r="AO178" i="1"/>
  <c r="AM178" i="1"/>
  <c r="AS178" i="1"/>
  <c r="AO179" i="1"/>
  <c r="AM179" i="1"/>
  <c r="AS179" i="1"/>
  <c r="AO180" i="1"/>
  <c r="AM180" i="1"/>
  <c r="AS180" i="1"/>
  <c r="AO181" i="1"/>
  <c r="AM181" i="1"/>
  <c r="AS181" i="1"/>
  <c r="AO182" i="1"/>
  <c r="AM182" i="1"/>
  <c r="AS182" i="1"/>
  <c r="AO183" i="1"/>
  <c r="AM183" i="1"/>
  <c r="AS183" i="1"/>
  <c r="AO184" i="1"/>
  <c r="AM184" i="1"/>
  <c r="AS184" i="1"/>
  <c r="AO185" i="1"/>
  <c r="AM185" i="1"/>
  <c r="AS185" i="1"/>
  <c r="AO186" i="1"/>
  <c r="AM186" i="1"/>
  <c r="AS186" i="1"/>
  <c r="AO187" i="1"/>
  <c r="AM187" i="1"/>
  <c r="AS187" i="1"/>
  <c r="AO188" i="1"/>
  <c r="AM188" i="1"/>
  <c r="AS188" i="1"/>
  <c r="AO189" i="1"/>
  <c r="AM189" i="1"/>
  <c r="AO190" i="1"/>
  <c r="AM190" i="1"/>
  <c r="AO191" i="1"/>
  <c r="AM191" i="1"/>
  <c r="AO192" i="1"/>
  <c r="AM192" i="1"/>
  <c r="AO193" i="1"/>
  <c r="AM193" i="1"/>
  <c r="AO194" i="1"/>
  <c r="AM194" i="1"/>
  <c r="AO195" i="1"/>
  <c r="AM195" i="1"/>
  <c r="AO196" i="1"/>
  <c r="AM196" i="1"/>
  <c r="AO197" i="1"/>
  <c r="AM197" i="1"/>
  <c r="AO198" i="1"/>
  <c r="AM198" i="1"/>
  <c r="AO199" i="1"/>
  <c r="AM199" i="1"/>
  <c r="AO200" i="1"/>
  <c r="AM200" i="1"/>
  <c r="AO201" i="1"/>
  <c r="AM201" i="1"/>
  <c r="AO202" i="1"/>
  <c r="AM202" i="1"/>
  <c r="AO203" i="1"/>
  <c r="AM203" i="1"/>
  <c r="AO204" i="1"/>
  <c r="AM204" i="1"/>
  <c r="AO205" i="1"/>
  <c r="AM205" i="1"/>
  <c r="AO206" i="1"/>
  <c r="AM206" i="1"/>
  <c r="AO207" i="1"/>
  <c r="AM207" i="1"/>
  <c r="AO208" i="1"/>
  <c r="AM208" i="1"/>
  <c r="AO209" i="1"/>
  <c r="AM209" i="1"/>
  <c r="AO210" i="1"/>
  <c r="AM210" i="1"/>
  <c r="AO211" i="1"/>
  <c r="AM211" i="1"/>
  <c r="AO212" i="1"/>
  <c r="AM212" i="1"/>
  <c r="AO213" i="1"/>
  <c r="AM213" i="1"/>
  <c r="AO214" i="1"/>
  <c r="AM214" i="1"/>
  <c r="AO215" i="1"/>
  <c r="AM215" i="1"/>
  <c r="AO216" i="1"/>
  <c r="AM216" i="1"/>
  <c r="AO217" i="1"/>
  <c r="AM217" i="1"/>
  <c r="AO218" i="1"/>
  <c r="AM218" i="1"/>
  <c r="AO219" i="1"/>
  <c r="AM219" i="1"/>
  <c r="AO220" i="1"/>
  <c r="AM220" i="1"/>
  <c r="AO221" i="1"/>
  <c r="AM221" i="1"/>
  <c r="AO222" i="1"/>
  <c r="AM222" i="1"/>
  <c r="AO223" i="1"/>
  <c r="AM223" i="1"/>
  <c r="AO224" i="1"/>
  <c r="AM224" i="1"/>
  <c r="AO225" i="1"/>
  <c r="AM225" i="1"/>
  <c r="AO226" i="1"/>
  <c r="AM226" i="1"/>
  <c r="AQ28" i="1"/>
  <c r="AR28" i="1"/>
  <c r="AP29" i="1"/>
  <c r="AQ29" i="1"/>
  <c r="AR29" i="1"/>
  <c r="AP30" i="1"/>
  <c r="AQ30" i="1"/>
  <c r="AR30" i="1"/>
  <c r="AP31" i="1"/>
  <c r="AQ31" i="1"/>
  <c r="AR31" i="1"/>
  <c r="AP32" i="1"/>
  <c r="AQ32" i="1"/>
  <c r="AR32" i="1"/>
  <c r="AP33" i="1"/>
  <c r="AQ33" i="1"/>
  <c r="AR33" i="1"/>
  <c r="AP34" i="1"/>
  <c r="AQ34" i="1"/>
  <c r="AR34" i="1"/>
  <c r="AP35" i="1"/>
  <c r="AQ35" i="1"/>
  <c r="AR35" i="1"/>
  <c r="AP36" i="1"/>
  <c r="AQ36" i="1"/>
  <c r="AR36" i="1"/>
  <c r="AP37" i="1"/>
  <c r="AQ37" i="1"/>
  <c r="AR37" i="1"/>
  <c r="AP38" i="1"/>
  <c r="AQ38" i="1"/>
  <c r="AR38" i="1"/>
  <c r="AP39" i="1"/>
  <c r="AQ39" i="1"/>
  <c r="AR39" i="1"/>
  <c r="AP40" i="1"/>
  <c r="AQ40" i="1"/>
  <c r="AR40" i="1"/>
  <c r="AP41" i="1"/>
  <c r="AQ41" i="1"/>
  <c r="AR41" i="1"/>
  <c r="AP42" i="1"/>
  <c r="AQ42" i="1"/>
  <c r="AR42" i="1"/>
  <c r="AP43" i="1"/>
  <c r="AQ43" i="1"/>
  <c r="AR43" i="1"/>
  <c r="AP44" i="1"/>
  <c r="AQ44" i="1"/>
  <c r="AR44" i="1"/>
  <c r="AP45" i="1"/>
  <c r="AQ45" i="1"/>
  <c r="AR45" i="1"/>
  <c r="AP46" i="1"/>
  <c r="AQ46" i="1"/>
  <c r="AR46" i="1"/>
  <c r="AP47" i="1"/>
  <c r="AQ47" i="1"/>
  <c r="AR47" i="1"/>
  <c r="AP48" i="1"/>
  <c r="AQ48" i="1"/>
  <c r="AR48" i="1"/>
  <c r="AP49" i="1"/>
  <c r="AQ49" i="1"/>
  <c r="AR49" i="1"/>
  <c r="AP50" i="1"/>
  <c r="AQ50" i="1"/>
  <c r="AR50" i="1"/>
  <c r="AP51" i="1"/>
  <c r="AQ51" i="1"/>
  <c r="AR51" i="1"/>
  <c r="AP52" i="1"/>
  <c r="AQ52" i="1"/>
  <c r="AR52" i="1"/>
  <c r="AP53" i="1"/>
  <c r="AQ53" i="1"/>
  <c r="AR53" i="1"/>
  <c r="AP54" i="1"/>
  <c r="AQ54" i="1"/>
  <c r="AR54" i="1"/>
  <c r="AP55" i="1"/>
  <c r="AQ55" i="1"/>
  <c r="AR55" i="1"/>
  <c r="AP56" i="1"/>
  <c r="AQ56" i="1"/>
  <c r="AR56" i="1"/>
  <c r="AP57" i="1"/>
  <c r="AQ57" i="1"/>
  <c r="AR57" i="1"/>
  <c r="AP58" i="1"/>
  <c r="AQ58" i="1"/>
  <c r="AR58" i="1"/>
  <c r="AP59" i="1"/>
  <c r="AQ59" i="1"/>
  <c r="AR59" i="1"/>
  <c r="AP60" i="1"/>
  <c r="AQ60" i="1"/>
  <c r="AR60" i="1"/>
  <c r="AP61" i="1"/>
  <c r="AQ61" i="1"/>
  <c r="AR61" i="1"/>
  <c r="AP62" i="1"/>
  <c r="AQ62" i="1"/>
  <c r="AR62" i="1"/>
  <c r="AP63" i="1"/>
  <c r="AQ63" i="1"/>
  <c r="AR63" i="1"/>
  <c r="AP64" i="1"/>
  <c r="AQ64" i="1"/>
  <c r="AR64" i="1"/>
  <c r="AP65" i="1"/>
  <c r="AQ65" i="1"/>
  <c r="AR65" i="1"/>
  <c r="AP66" i="1"/>
  <c r="AQ66" i="1"/>
  <c r="AR66" i="1"/>
  <c r="AP67" i="1"/>
  <c r="AQ67" i="1"/>
  <c r="AR67" i="1"/>
  <c r="AP68" i="1"/>
  <c r="AQ68" i="1"/>
  <c r="AR68" i="1"/>
  <c r="AP69" i="1"/>
  <c r="AQ69" i="1"/>
  <c r="AR69" i="1"/>
  <c r="AP70" i="1"/>
  <c r="AQ70" i="1"/>
  <c r="AR70" i="1"/>
  <c r="AP71" i="1"/>
  <c r="AQ71" i="1"/>
  <c r="AR71" i="1"/>
  <c r="AP72" i="1"/>
  <c r="AQ72" i="1"/>
  <c r="AR72" i="1"/>
  <c r="AP73" i="1"/>
  <c r="AQ73" i="1"/>
  <c r="AR73" i="1"/>
  <c r="AP74" i="1"/>
  <c r="AQ74" i="1"/>
  <c r="AR74" i="1"/>
  <c r="AP75" i="1"/>
  <c r="AQ75" i="1"/>
  <c r="AR75" i="1"/>
  <c r="AP76" i="1"/>
  <c r="AQ76" i="1"/>
  <c r="AR76" i="1"/>
  <c r="AP77" i="1"/>
  <c r="AQ77" i="1"/>
  <c r="AR77" i="1"/>
  <c r="AP78" i="1"/>
  <c r="AQ78" i="1"/>
  <c r="AR78" i="1"/>
  <c r="AP79" i="1"/>
  <c r="AQ79" i="1"/>
  <c r="AR79" i="1"/>
  <c r="AP80" i="1"/>
  <c r="AQ80" i="1"/>
  <c r="AR80" i="1"/>
  <c r="AP81" i="1"/>
  <c r="AQ81" i="1"/>
  <c r="AR81" i="1"/>
  <c r="AP82" i="1"/>
  <c r="AQ82" i="1"/>
  <c r="AR82" i="1"/>
  <c r="AP83" i="1"/>
  <c r="AQ83" i="1"/>
  <c r="AR83" i="1"/>
  <c r="AP84" i="1"/>
  <c r="AQ84" i="1"/>
  <c r="AR84" i="1"/>
  <c r="AP85" i="1"/>
  <c r="AQ85" i="1"/>
  <c r="AR85" i="1"/>
  <c r="AP86" i="1"/>
  <c r="AQ86" i="1"/>
  <c r="AR86" i="1"/>
  <c r="AP87" i="1"/>
  <c r="AQ87" i="1"/>
  <c r="AR87" i="1"/>
  <c r="AP88" i="1"/>
  <c r="AQ88" i="1"/>
  <c r="AR88" i="1"/>
  <c r="AP89" i="1"/>
  <c r="AQ89" i="1"/>
  <c r="AR89" i="1"/>
  <c r="AP90" i="1"/>
  <c r="AQ90" i="1"/>
  <c r="AR90" i="1"/>
  <c r="AP91" i="1"/>
  <c r="AQ91" i="1"/>
  <c r="AR91" i="1"/>
  <c r="AP92" i="1"/>
  <c r="AQ92" i="1"/>
  <c r="AR92" i="1"/>
  <c r="AP93" i="1"/>
  <c r="AQ93" i="1"/>
  <c r="AR93" i="1"/>
  <c r="AP94" i="1"/>
  <c r="AQ94" i="1"/>
  <c r="AR94" i="1"/>
  <c r="AP95" i="1"/>
  <c r="AQ95" i="1"/>
  <c r="AR95" i="1"/>
  <c r="AP96" i="1"/>
  <c r="AQ96" i="1"/>
  <c r="AR96" i="1"/>
  <c r="AP97" i="1"/>
  <c r="AQ97" i="1"/>
  <c r="AR97" i="1"/>
  <c r="AP98" i="1"/>
  <c r="AQ98" i="1"/>
  <c r="AR98" i="1"/>
  <c r="AP99" i="1"/>
  <c r="AQ99" i="1"/>
  <c r="AR99" i="1"/>
  <c r="AP100" i="1"/>
  <c r="AQ100" i="1"/>
  <c r="AR100" i="1"/>
  <c r="AP101" i="1"/>
  <c r="AQ101" i="1"/>
  <c r="AR101" i="1"/>
  <c r="AP102" i="1"/>
  <c r="AQ102" i="1"/>
  <c r="AR102" i="1"/>
  <c r="AP103" i="1"/>
  <c r="AQ103" i="1"/>
  <c r="AR103" i="1"/>
  <c r="AP104" i="1"/>
  <c r="AQ104" i="1"/>
  <c r="AR104" i="1"/>
  <c r="AP105" i="1"/>
  <c r="AQ105" i="1"/>
  <c r="AR105" i="1"/>
  <c r="AP106" i="1"/>
  <c r="AQ106" i="1"/>
  <c r="AR106" i="1"/>
  <c r="AP107" i="1"/>
  <c r="AQ107" i="1"/>
  <c r="AR107" i="1"/>
  <c r="AP108" i="1"/>
  <c r="AQ108" i="1"/>
  <c r="AR108" i="1"/>
  <c r="AP109" i="1"/>
  <c r="AQ109" i="1"/>
  <c r="AR109" i="1"/>
  <c r="AP110" i="1"/>
  <c r="AQ110" i="1"/>
  <c r="AR110" i="1"/>
  <c r="AP111" i="1"/>
  <c r="AQ111" i="1"/>
  <c r="AR111" i="1"/>
  <c r="AP112" i="1"/>
  <c r="AQ112" i="1"/>
  <c r="AR112" i="1"/>
  <c r="AP113" i="1"/>
  <c r="AQ113" i="1"/>
  <c r="AR113" i="1"/>
  <c r="AP114" i="1"/>
  <c r="AQ114" i="1"/>
  <c r="AR114" i="1"/>
  <c r="AP115" i="1"/>
  <c r="AQ115" i="1"/>
  <c r="AR115" i="1"/>
  <c r="AP116" i="1"/>
  <c r="AQ116" i="1"/>
  <c r="AR116" i="1"/>
  <c r="AP117" i="1"/>
  <c r="AQ117" i="1"/>
  <c r="AR117" i="1"/>
  <c r="AP118" i="1"/>
  <c r="AQ118" i="1"/>
  <c r="AR118" i="1"/>
  <c r="AP119" i="1"/>
  <c r="AQ119" i="1"/>
  <c r="AR119" i="1"/>
  <c r="AP120" i="1"/>
  <c r="AQ120" i="1"/>
  <c r="AR120" i="1"/>
  <c r="AP121" i="1"/>
  <c r="AQ121" i="1"/>
  <c r="AR121" i="1"/>
  <c r="AP122" i="1"/>
  <c r="AQ122" i="1"/>
  <c r="AR122" i="1"/>
  <c r="AP123" i="1"/>
  <c r="AQ123" i="1"/>
  <c r="AR123" i="1"/>
  <c r="AP124" i="1"/>
  <c r="AQ124" i="1"/>
  <c r="AR124" i="1"/>
  <c r="AP125" i="1"/>
  <c r="AQ125" i="1"/>
  <c r="AR125" i="1"/>
  <c r="AP126" i="1"/>
  <c r="AQ126" i="1"/>
  <c r="AR126" i="1"/>
  <c r="AP127" i="1"/>
  <c r="AQ127" i="1"/>
  <c r="AR127" i="1"/>
  <c r="AP128" i="1"/>
  <c r="AQ128" i="1"/>
  <c r="AR128" i="1"/>
  <c r="AP129" i="1"/>
  <c r="AQ129" i="1"/>
  <c r="AR129" i="1"/>
  <c r="AP130" i="1"/>
  <c r="AQ130" i="1"/>
  <c r="AR130" i="1"/>
  <c r="AP131" i="1"/>
  <c r="AQ131" i="1"/>
  <c r="AR131" i="1"/>
  <c r="AP132" i="1"/>
  <c r="AQ132" i="1"/>
  <c r="AR132" i="1"/>
  <c r="AP133" i="1"/>
  <c r="AQ133" i="1"/>
  <c r="AR133" i="1"/>
  <c r="AP134" i="1"/>
  <c r="AQ134" i="1"/>
  <c r="AR134" i="1"/>
  <c r="AP135" i="1"/>
  <c r="AQ135" i="1"/>
  <c r="AR135" i="1"/>
  <c r="AP136" i="1"/>
  <c r="AQ136" i="1"/>
  <c r="AR136" i="1"/>
  <c r="AP137" i="1"/>
  <c r="AQ137" i="1"/>
  <c r="AR137" i="1"/>
  <c r="AP138" i="1"/>
  <c r="AQ138" i="1"/>
  <c r="AR138" i="1"/>
  <c r="AP139" i="1"/>
  <c r="AQ139" i="1"/>
  <c r="AR139" i="1"/>
  <c r="AP140" i="1"/>
  <c r="AQ140" i="1"/>
  <c r="AR140" i="1"/>
  <c r="AP141" i="1"/>
  <c r="AQ141" i="1"/>
  <c r="AR141" i="1"/>
  <c r="AP142" i="1"/>
  <c r="AQ142" i="1"/>
  <c r="AR142" i="1"/>
  <c r="AP143" i="1"/>
  <c r="AQ143" i="1"/>
  <c r="AR143" i="1"/>
  <c r="AP144" i="1"/>
  <c r="AQ144" i="1"/>
  <c r="AR144" i="1"/>
  <c r="AP145" i="1"/>
  <c r="AQ145" i="1"/>
  <c r="AR145" i="1"/>
  <c r="AP146" i="1"/>
  <c r="AQ146" i="1"/>
  <c r="AR146" i="1"/>
  <c r="AP147" i="1"/>
  <c r="AQ147" i="1"/>
  <c r="AR147" i="1"/>
  <c r="AP148" i="1"/>
  <c r="AQ148" i="1"/>
  <c r="AR148" i="1"/>
  <c r="AP149" i="1"/>
  <c r="AQ149" i="1"/>
  <c r="AR149" i="1"/>
  <c r="AP150" i="1"/>
  <c r="AQ150" i="1"/>
  <c r="AR150" i="1"/>
  <c r="AP151" i="1"/>
  <c r="AQ151" i="1"/>
  <c r="AR151" i="1"/>
  <c r="AP152" i="1"/>
  <c r="AQ152" i="1"/>
  <c r="AR152" i="1"/>
  <c r="AP153" i="1"/>
  <c r="AQ153" i="1"/>
  <c r="AR153" i="1"/>
  <c r="AP154" i="1"/>
  <c r="AQ154" i="1"/>
  <c r="AR154" i="1"/>
  <c r="AP155" i="1"/>
  <c r="AQ155" i="1"/>
  <c r="AR155" i="1"/>
  <c r="AP156" i="1"/>
  <c r="AQ156" i="1"/>
  <c r="AR156" i="1"/>
  <c r="AP157" i="1"/>
  <c r="AQ157" i="1"/>
  <c r="AR157" i="1"/>
  <c r="AP158" i="1"/>
  <c r="AQ158" i="1"/>
  <c r="AR158" i="1"/>
  <c r="AP159" i="1"/>
  <c r="AQ159" i="1"/>
  <c r="AR159" i="1"/>
  <c r="AP160" i="1"/>
  <c r="AQ160" i="1"/>
  <c r="AR160" i="1"/>
  <c r="AP161" i="1"/>
  <c r="AQ161" i="1"/>
  <c r="AR161" i="1"/>
  <c r="AP162" i="1"/>
  <c r="AQ162" i="1"/>
  <c r="AR162" i="1"/>
  <c r="AP163" i="1"/>
  <c r="AQ163" i="1"/>
  <c r="AR163" i="1"/>
  <c r="AP164" i="1"/>
  <c r="AQ164" i="1"/>
  <c r="AR164" i="1"/>
  <c r="AP165" i="1"/>
  <c r="AQ165" i="1"/>
  <c r="AR165" i="1"/>
  <c r="AP166" i="1"/>
  <c r="AQ166" i="1"/>
  <c r="AR166" i="1"/>
  <c r="AP167" i="1"/>
  <c r="AQ167" i="1"/>
  <c r="AR167" i="1"/>
  <c r="AP168" i="1"/>
  <c r="AQ168" i="1"/>
  <c r="AR168" i="1"/>
  <c r="AP169" i="1"/>
  <c r="AQ169" i="1"/>
  <c r="AR169" i="1"/>
  <c r="AP170" i="1"/>
  <c r="AQ170" i="1"/>
  <c r="AR170" i="1"/>
  <c r="AP171" i="1"/>
  <c r="AQ171" i="1"/>
  <c r="AR171" i="1"/>
  <c r="AP172" i="1"/>
  <c r="AQ172" i="1"/>
  <c r="AR172" i="1"/>
  <c r="AP173" i="1"/>
  <c r="AQ173" i="1"/>
  <c r="AR173" i="1"/>
  <c r="AP174" i="1"/>
  <c r="AQ174" i="1"/>
  <c r="AR174" i="1"/>
  <c r="AP175" i="1"/>
  <c r="AQ175" i="1"/>
  <c r="AR175" i="1"/>
  <c r="AP176" i="1"/>
  <c r="AQ176" i="1"/>
  <c r="AR176" i="1"/>
  <c r="AP177" i="1"/>
  <c r="AQ177" i="1"/>
  <c r="AR177" i="1"/>
  <c r="AP178" i="1"/>
  <c r="AQ178" i="1"/>
  <c r="AR178" i="1"/>
  <c r="AP179" i="1"/>
  <c r="AQ179" i="1"/>
  <c r="AR179" i="1"/>
  <c r="AP180" i="1"/>
  <c r="AQ180" i="1"/>
  <c r="AR180" i="1"/>
  <c r="AP181" i="1"/>
  <c r="AQ181" i="1"/>
  <c r="AR181" i="1"/>
  <c r="AP182" i="1"/>
  <c r="AQ182" i="1"/>
  <c r="AR182" i="1"/>
  <c r="AP183" i="1"/>
  <c r="AQ183" i="1"/>
  <c r="AR183" i="1"/>
  <c r="AP184" i="1"/>
  <c r="AQ184" i="1"/>
  <c r="AR184" i="1"/>
  <c r="AP185" i="1"/>
  <c r="AQ185" i="1"/>
  <c r="AR185" i="1"/>
  <c r="AP186" i="1"/>
  <c r="AQ186" i="1"/>
  <c r="AR186" i="1"/>
  <c r="AP187" i="1"/>
  <c r="AQ187" i="1"/>
  <c r="AR187" i="1"/>
  <c r="AP188" i="1"/>
  <c r="AQ188" i="1"/>
  <c r="AR188" i="1"/>
  <c r="AP189" i="1"/>
  <c r="AQ189" i="1"/>
  <c r="AR189" i="1"/>
  <c r="AP190" i="1"/>
  <c r="AQ190" i="1"/>
  <c r="AR190" i="1"/>
  <c r="AP191" i="1"/>
  <c r="AQ191" i="1"/>
  <c r="AR191" i="1"/>
  <c r="AP192" i="1"/>
  <c r="AQ192" i="1"/>
  <c r="AR192" i="1"/>
  <c r="AP193" i="1"/>
  <c r="AQ193" i="1"/>
  <c r="AR193" i="1"/>
  <c r="AP194" i="1"/>
  <c r="AQ194" i="1"/>
  <c r="AR194" i="1"/>
  <c r="AP195" i="1"/>
  <c r="AQ195" i="1"/>
  <c r="AR195" i="1"/>
  <c r="AP196" i="1"/>
  <c r="AQ196" i="1"/>
  <c r="AR196" i="1"/>
  <c r="AP197" i="1"/>
  <c r="AQ197" i="1"/>
  <c r="AR197" i="1"/>
  <c r="AP198" i="1"/>
  <c r="AQ198" i="1"/>
  <c r="AR198" i="1"/>
  <c r="AP199" i="1"/>
  <c r="AQ199" i="1"/>
  <c r="AR199" i="1"/>
  <c r="AP200" i="1"/>
  <c r="AQ200" i="1"/>
  <c r="AR200" i="1"/>
  <c r="AP201" i="1"/>
  <c r="AQ201" i="1"/>
  <c r="AR201" i="1"/>
  <c r="AP202" i="1"/>
  <c r="AQ202" i="1"/>
  <c r="AR202" i="1"/>
  <c r="AP203" i="1"/>
  <c r="AQ203" i="1"/>
  <c r="AR203" i="1"/>
  <c r="AP204" i="1"/>
  <c r="AQ204" i="1"/>
  <c r="AR204" i="1"/>
  <c r="AP205" i="1"/>
  <c r="AQ205" i="1"/>
  <c r="AR205" i="1"/>
  <c r="AP206" i="1"/>
  <c r="AQ206" i="1"/>
  <c r="AR206" i="1"/>
  <c r="AP207" i="1"/>
  <c r="AQ207" i="1"/>
  <c r="AR207" i="1"/>
  <c r="AP208" i="1"/>
  <c r="AQ208" i="1"/>
  <c r="AR208" i="1"/>
  <c r="AP209" i="1"/>
  <c r="AQ209" i="1"/>
  <c r="AR209" i="1"/>
  <c r="AP210" i="1"/>
  <c r="AQ210" i="1"/>
  <c r="AR210" i="1"/>
  <c r="AP211" i="1"/>
  <c r="AQ211" i="1"/>
  <c r="AR211" i="1"/>
  <c r="AP212" i="1"/>
  <c r="AQ212" i="1"/>
  <c r="AR212" i="1"/>
  <c r="AP213" i="1"/>
  <c r="AQ213" i="1"/>
  <c r="AR213" i="1"/>
  <c r="AP214" i="1"/>
  <c r="AQ214" i="1"/>
  <c r="AR214" i="1"/>
  <c r="AP215" i="1"/>
  <c r="AQ215" i="1"/>
  <c r="AR215" i="1"/>
  <c r="AP216" i="1"/>
  <c r="AQ216" i="1"/>
  <c r="AR216" i="1"/>
  <c r="AP217" i="1"/>
  <c r="AQ217" i="1"/>
  <c r="AR217" i="1"/>
  <c r="AP218" i="1"/>
  <c r="AQ218" i="1"/>
  <c r="AR218" i="1"/>
  <c r="AP219" i="1"/>
  <c r="AQ219" i="1"/>
  <c r="AR219" i="1"/>
  <c r="AP220" i="1"/>
  <c r="AQ220" i="1"/>
  <c r="AR220" i="1"/>
  <c r="AP221" i="1"/>
  <c r="AQ221" i="1"/>
  <c r="AR221" i="1"/>
  <c r="AP222" i="1"/>
  <c r="AQ222" i="1"/>
  <c r="AR222" i="1"/>
  <c r="AP223" i="1"/>
  <c r="AQ223" i="1"/>
  <c r="AR223" i="1"/>
  <c r="AP224" i="1"/>
  <c r="AQ224" i="1"/>
  <c r="AR224" i="1"/>
  <c r="AP225" i="1"/>
  <c r="AQ225" i="1"/>
  <c r="AR225" i="1"/>
  <c r="AP226" i="1"/>
  <c r="AQ226" i="1"/>
  <c r="AR226" i="1"/>
  <c r="AQ227" i="1"/>
  <c r="AP227" i="1"/>
  <c r="AO227" i="1"/>
  <c r="AM227"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Q388" i="1"/>
  <c r="AP388" i="1"/>
  <c r="AO389" i="1"/>
  <c r="AM388" i="1"/>
  <c r="AO388" i="1"/>
  <c r="AM389" i="1"/>
  <c r="AS27" i="1" l="1"/>
  <c r="E395" i="1" s="1"/>
  <c r="CJ33" i="1" l="1"/>
  <c r="CJ35" i="1" l="1"/>
  <c r="CJ36" i="1" l="1"/>
  <c r="CJ34" i="1" l="1"/>
  <c r="CJ38" i="1" l="1"/>
  <c r="CJ28" i="1" l="1"/>
  <c r="CH28" i="1" l="1"/>
  <c r="CN28" i="1" s="1"/>
  <c r="CL28" i="1"/>
  <c r="CM28" i="1" s="1"/>
  <c r="CK29" i="1" l="1"/>
  <c r="CL29" i="1" s="1"/>
  <c r="CM29" i="1" s="1"/>
  <c r="CI29" i="1"/>
  <c r="CH29" i="1" s="1"/>
  <c r="CN29" i="1" s="1"/>
  <c r="CK30" i="1" l="1"/>
  <c r="CL30" i="1" s="1"/>
  <c r="CM30" i="1" s="1"/>
  <c r="CI30" i="1"/>
  <c r="CH30" i="1" s="1"/>
  <c r="CN30" i="1" s="1"/>
  <c r="CI31" i="1" l="1"/>
  <c r="CH31" i="1" s="1"/>
  <c r="CN31" i="1" s="1"/>
  <c r="CK31" i="1"/>
  <c r="CL31" i="1" s="1"/>
  <c r="CM31" i="1" s="1"/>
  <c r="CK32" i="1" l="1"/>
  <c r="CL32" i="1" s="1"/>
  <c r="CM32" i="1" s="1"/>
  <c r="CI32" i="1"/>
  <c r="CH32" i="1" s="1"/>
  <c r="CN32" i="1" s="1"/>
  <c r="CK33" i="1" l="1"/>
  <c r="CL33" i="1" s="1"/>
  <c r="CM33" i="1" s="1"/>
  <c r="CI33" i="1"/>
  <c r="CH33" i="1" s="1"/>
  <c r="CN33" i="1" s="1"/>
  <c r="CI34" i="1" l="1"/>
  <c r="CH34" i="1" s="1"/>
  <c r="CN34" i="1" s="1"/>
  <c r="CK34" i="1"/>
  <c r="CL34" i="1" s="1"/>
  <c r="CM34" i="1" s="1"/>
  <c r="CI35" i="1" l="1"/>
  <c r="CH35" i="1" s="1"/>
  <c r="CN35" i="1" s="1"/>
  <c r="CK35" i="1"/>
  <c r="CL35" i="1" s="1"/>
  <c r="CM35" i="1" s="1"/>
  <c r="CJ263" i="1"/>
  <c r="CI36" i="1" l="1"/>
  <c r="CH36" i="1" s="1"/>
  <c r="CN36" i="1" s="1"/>
  <c r="CK36" i="1"/>
  <c r="CL36" i="1" s="1"/>
  <c r="CM36" i="1" s="1"/>
  <c r="CJ248" i="1"/>
  <c r="CK37" i="1" l="1"/>
  <c r="CI37" i="1"/>
  <c r="CJ236" i="1"/>
  <c r="CI277" i="1" l="1"/>
  <c r="CH277" i="1"/>
  <c r="CN277" i="1" s="1"/>
  <c r="CK277" i="1"/>
  <c r="CL277" i="1"/>
  <c r="CM277" i="1"/>
  <c r="CI278" i="1"/>
  <c r="CH278" i="1"/>
  <c r="CN278" i="1" s="1"/>
  <c r="CK278" i="1"/>
  <c r="CL278" i="1"/>
  <c r="CM278" i="1"/>
  <c r="CI279" i="1"/>
  <c r="CH279" i="1"/>
  <c r="CN279" i="1" s="1"/>
  <c r="CK279" i="1"/>
  <c r="CL279" i="1"/>
  <c r="CM279" i="1"/>
  <c r="CI280" i="1"/>
  <c r="CH280" i="1"/>
  <c r="CN280" i="1" s="1"/>
  <c r="CK280" i="1"/>
  <c r="CL280" i="1"/>
  <c r="CM280" i="1"/>
  <c r="CI281" i="1"/>
  <c r="CH281" i="1"/>
  <c r="CN281" i="1" s="1"/>
  <c r="CK281" i="1"/>
  <c r="CL281" i="1"/>
  <c r="CM281" i="1"/>
  <c r="CI282" i="1"/>
  <c r="CH282" i="1"/>
  <c r="CN282" i="1" s="1"/>
  <c r="CK282" i="1"/>
  <c r="CL282" i="1"/>
  <c r="CM282" i="1"/>
  <c r="CI283" i="1"/>
  <c r="CH283" i="1"/>
  <c r="CN283" i="1" s="1"/>
  <c r="CK283" i="1"/>
  <c r="CL283" i="1"/>
  <c r="CM283" i="1"/>
  <c r="CI284" i="1"/>
  <c r="CH284" i="1"/>
  <c r="CN284" i="1" s="1"/>
  <c r="CK284" i="1"/>
  <c r="CL284" i="1"/>
  <c r="CM284" i="1"/>
  <c r="CI285" i="1"/>
  <c r="CH285" i="1"/>
  <c r="CN285" i="1" s="1"/>
  <c r="CK285" i="1"/>
  <c r="CL285" i="1"/>
  <c r="CM285" i="1"/>
  <c r="CI286" i="1"/>
  <c r="CH286" i="1"/>
  <c r="CN286" i="1" s="1"/>
  <c r="CK286" i="1"/>
  <c r="CL286" i="1"/>
  <c r="CM286" i="1"/>
  <c r="CI287" i="1"/>
  <c r="CH287" i="1"/>
  <c r="CN287" i="1" s="1"/>
  <c r="CK287" i="1"/>
  <c r="CL287" i="1"/>
  <c r="CM287" i="1"/>
  <c r="CI288" i="1"/>
  <c r="CH288" i="1"/>
  <c r="CN288" i="1" s="1"/>
  <c r="CK288" i="1"/>
  <c r="CL288" i="1"/>
  <c r="CM288" i="1"/>
  <c r="CI289" i="1"/>
  <c r="CH289" i="1"/>
  <c r="CN289" i="1" s="1"/>
  <c r="CK289" i="1"/>
  <c r="CL289" i="1"/>
  <c r="CM289" i="1"/>
  <c r="CI290" i="1"/>
  <c r="CH290" i="1"/>
  <c r="CN290" i="1" s="1"/>
  <c r="CK290" i="1"/>
  <c r="CL290" i="1"/>
  <c r="CM290" i="1"/>
  <c r="CI291" i="1"/>
  <c r="CH291" i="1"/>
  <c r="CN291" i="1" s="1"/>
  <c r="CK291" i="1"/>
  <c r="CL291" i="1"/>
  <c r="CM291" i="1"/>
  <c r="CI292" i="1"/>
  <c r="CH292" i="1"/>
  <c r="CN292" i="1" s="1"/>
  <c r="CK292" i="1"/>
  <c r="CL292" i="1"/>
  <c r="CM292" i="1"/>
  <c r="CI293" i="1"/>
  <c r="CH293" i="1"/>
  <c r="CN293" i="1" s="1"/>
  <c r="CK293" i="1"/>
  <c r="CL293" i="1"/>
  <c r="CM293" i="1"/>
  <c r="CI294" i="1"/>
  <c r="CH294" i="1"/>
  <c r="CN294" i="1" s="1"/>
  <c r="CK294" i="1"/>
  <c r="CL294" i="1"/>
  <c r="CM294" i="1"/>
  <c r="CI295" i="1"/>
  <c r="CH295" i="1"/>
  <c r="CN295" i="1" s="1"/>
  <c r="CK295" i="1"/>
  <c r="CL295" i="1"/>
  <c r="CM295" i="1"/>
  <c r="CI296" i="1"/>
  <c r="CH296" i="1"/>
  <c r="CN296" i="1" s="1"/>
  <c r="CK296" i="1"/>
  <c r="CL296" i="1"/>
  <c r="CM296" i="1"/>
  <c r="CI297" i="1"/>
  <c r="CH297" i="1"/>
  <c r="CN297" i="1" s="1"/>
  <c r="CK297" i="1"/>
  <c r="CL297" i="1"/>
  <c r="CM297" i="1"/>
  <c r="CI298" i="1"/>
  <c r="CH298" i="1"/>
  <c r="CN298" i="1" s="1"/>
  <c r="CK298" i="1"/>
  <c r="CL298" i="1"/>
  <c r="CM298" i="1"/>
  <c r="CI299" i="1"/>
  <c r="CH299" i="1"/>
  <c r="CN299" i="1" s="1"/>
  <c r="CK299" i="1"/>
  <c r="CL299" i="1"/>
  <c r="CM299" i="1"/>
  <c r="CI300" i="1"/>
  <c r="CH300" i="1"/>
  <c r="CN300" i="1" s="1"/>
  <c r="CK300" i="1"/>
  <c r="CL300" i="1"/>
  <c r="CM300" i="1"/>
  <c r="CI301" i="1"/>
  <c r="CH301" i="1"/>
  <c r="CN301" i="1" s="1"/>
  <c r="CK301" i="1"/>
  <c r="CL301" i="1"/>
  <c r="CM301" i="1"/>
  <c r="CI302" i="1"/>
  <c r="CH302" i="1"/>
  <c r="CN302" i="1" s="1"/>
  <c r="CK302" i="1"/>
  <c r="CL302" i="1"/>
  <c r="CM302" i="1"/>
  <c r="CI303" i="1"/>
  <c r="CH303" i="1"/>
  <c r="CN303" i="1" s="1"/>
  <c r="CK303" i="1"/>
  <c r="CL303" i="1"/>
  <c r="CM303" i="1"/>
  <c r="CI304" i="1"/>
  <c r="CH304" i="1"/>
  <c r="CN304" i="1" s="1"/>
  <c r="CK304" i="1"/>
  <c r="CL304" i="1"/>
  <c r="CM304" i="1"/>
  <c r="CI305" i="1"/>
  <c r="CH305" i="1"/>
  <c r="CN305" i="1" s="1"/>
  <c r="CK305" i="1"/>
  <c r="CL305" i="1"/>
  <c r="CM305" i="1"/>
  <c r="CI306" i="1"/>
  <c r="CH306" i="1"/>
  <c r="CN306" i="1" s="1"/>
  <c r="CK306" i="1"/>
  <c r="CL306" i="1"/>
  <c r="CM306" i="1"/>
  <c r="CI307" i="1"/>
  <c r="CH307" i="1"/>
  <c r="CN307" i="1" s="1"/>
  <c r="CK307" i="1"/>
  <c r="CL307" i="1"/>
  <c r="CM307" i="1"/>
  <c r="CI308" i="1"/>
  <c r="CH308" i="1"/>
  <c r="CN308" i="1" s="1"/>
  <c r="CK308" i="1"/>
  <c r="CL308" i="1"/>
  <c r="CM308" i="1"/>
  <c r="CI309" i="1"/>
  <c r="CH309" i="1"/>
  <c r="CN309" i="1" s="1"/>
  <c r="CK309" i="1"/>
  <c r="CL309" i="1"/>
  <c r="CM309" i="1"/>
  <c r="CI310" i="1"/>
  <c r="CH310" i="1"/>
  <c r="CN310" i="1" s="1"/>
  <c r="CK310" i="1"/>
  <c r="CL310" i="1"/>
  <c r="CM310" i="1"/>
  <c r="CI311" i="1"/>
  <c r="CH311" i="1"/>
  <c r="CN311" i="1" s="1"/>
  <c r="CK311" i="1"/>
  <c r="CL311" i="1"/>
  <c r="CM311" i="1"/>
  <c r="CI312" i="1"/>
  <c r="CH312" i="1"/>
  <c r="CN312" i="1" s="1"/>
  <c r="CK312" i="1"/>
  <c r="CL312" i="1"/>
  <c r="CM312" i="1"/>
  <c r="CI313" i="1"/>
  <c r="CH313" i="1"/>
  <c r="CN313" i="1" s="1"/>
  <c r="CK313" i="1"/>
  <c r="CL313" i="1"/>
  <c r="CM313" i="1"/>
  <c r="CI314" i="1"/>
  <c r="CH314" i="1"/>
  <c r="CN314" i="1" s="1"/>
  <c r="CK314" i="1"/>
  <c r="CL314" i="1"/>
  <c r="CM314" i="1"/>
  <c r="CI315" i="1"/>
  <c r="CH315" i="1"/>
  <c r="CN315" i="1" s="1"/>
  <c r="CK315" i="1"/>
  <c r="CL315" i="1"/>
  <c r="CM315" i="1"/>
  <c r="CI316" i="1"/>
  <c r="CH316" i="1"/>
  <c r="CN316" i="1" s="1"/>
  <c r="CK316" i="1"/>
  <c r="CL316" i="1"/>
  <c r="CM316" i="1"/>
  <c r="CI317" i="1"/>
  <c r="CH317" i="1"/>
  <c r="CN317" i="1" s="1"/>
  <c r="CK317" i="1"/>
  <c r="CL317" i="1"/>
  <c r="CM317" i="1"/>
  <c r="CI318" i="1"/>
  <c r="CH318" i="1"/>
  <c r="CN318" i="1" s="1"/>
  <c r="CK318" i="1"/>
  <c r="CL318" i="1"/>
  <c r="CM318" i="1"/>
  <c r="CI319" i="1"/>
  <c r="CH319" i="1"/>
  <c r="CN319" i="1" s="1"/>
  <c r="CK319" i="1"/>
  <c r="CL319" i="1"/>
  <c r="CM319" i="1"/>
  <c r="CI320" i="1"/>
  <c r="CH320" i="1"/>
  <c r="CN320" i="1" s="1"/>
  <c r="CK320" i="1"/>
  <c r="CL320" i="1"/>
  <c r="CM320" i="1"/>
  <c r="CI321" i="1"/>
  <c r="CH321" i="1"/>
  <c r="CN321" i="1" s="1"/>
  <c r="CK321" i="1"/>
  <c r="CL321" i="1"/>
  <c r="CM321" i="1"/>
  <c r="CI322" i="1"/>
  <c r="CH322" i="1"/>
  <c r="CN322" i="1" s="1"/>
  <c r="CK322" i="1"/>
  <c r="CL322" i="1"/>
  <c r="CM322" i="1"/>
  <c r="CI323" i="1"/>
  <c r="CH323" i="1"/>
  <c r="CN323" i="1" s="1"/>
  <c r="CK323" i="1"/>
  <c r="CL323" i="1"/>
  <c r="CM323" i="1"/>
  <c r="CI324" i="1"/>
  <c r="CH324" i="1"/>
  <c r="CN324" i="1" s="1"/>
  <c r="CK324" i="1"/>
  <c r="CL324" i="1"/>
  <c r="CM324" i="1"/>
  <c r="CI325" i="1"/>
  <c r="CH325" i="1"/>
  <c r="CN325" i="1" s="1"/>
  <c r="CK325" i="1"/>
  <c r="CL325" i="1"/>
  <c r="CM325" i="1"/>
  <c r="CI326" i="1"/>
  <c r="CH326" i="1"/>
  <c r="CN326" i="1" s="1"/>
  <c r="CK326" i="1"/>
  <c r="CL326" i="1"/>
  <c r="CM326" i="1"/>
  <c r="CI327" i="1"/>
  <c r="CH327" i="1"/>
  <c r="CN327" i="1" s="1"/>
  <c r="CK327" i="1"/>
  <c r="CL327" i="1"/>
  <c r="CM327" i="1"/>
  <c r="CI328" i="1"/>
  <c r="CH328" i="1"/>
  <c r="CN328" i="1" s="1"/>
  <c r="CK328" i="1"/>
  <c r="CL328" i="1"/>
  <c r="CM328" i="1"/>
  <c r="CI329" i="1"/>
  <c r="CH329" i="1"/>
  <c r="CN329" i="1" s="1"/>
  <c r="CK329" i="1"/>
  <c r="CL329" i="1"/>
  <c r="CM329" i="1"/>
  <c r="CI330" i="1"/>
  <c r="CH330" i="1"/>
  <c r="CN330" i="1" s="1"/>
  <c r="CK330" i="1"/>
  <c r="CL330" i="1"/>
  <c r="CM330" i="1"/>
  <c r="CI331" i="1"/>
  <c r="CH331" i="1"/>
  <c r="CN331" i="1" s="1"/>
  <c r="CK331" i="1"/>
  <c r="CL331" i="1"/>
  <c r="CM331" i="1"/>
  <c r="CI332" i="1"/>
  <c r="CH332" i="1"/>
  <c r="CN332" i="1" s="1"/>
  <c r="CK332" i="1"/>
  <c r="CL332" i="1"/>
  <c r="CM332" i="1"/>
  <c r="CI333" i="1"/>
  <c r="CH333" i="1"/>
  <c r="CN333" i="1" s="1"/>
  <c r="CK333" i="1"/>
  <c r="CL333" i="1"/>
  <c r="CM333" i="1"/>
  <c r="CI334" i="1"/>
  <c r="CH334" i="1"/>
  <c r="CN334" i="1" s="1"/>
  <c r="CK334" i="1"/>
  <c r="CL334" i="1"/>
  <c r="CM334" i="1"/>
  <c r="CI335" i="1"/>
  <c r="CH335" i="1"/>
  <c r="CN335" i="1" s="1"/>
  <c r="CK335" i="1"/>
  <c r="CL335" i="1"/>
  <c r="CM335" i="1"/>
  <c r="CI336" i="1"/>
  <c r="CH336" i="1"/>
  <c r="CN336" i="1" s="1"/>
  <c r="CK336" i="1"/>
  <c r="CL336" i="1"/>
  <c r="CM336" i="1"/>
  <c r="CI337" i="1"/>
  <c r="CH337" i="1"/>
  <c r="CN337" i="1" s="1"/>
  <c r="CK337" i="1"/>
  <c r="CL337" i="1"/>
  <c r="CM337" i="1"/>
  <c r="CI338" i="1"/>
  <c r="CH338" i="1"/>
  <c r="CN338" i="1" s="1"/>
  <c r="CK338" i="1"/>
  <c r="CL338" i="1"/>
  <c r="CM338" i="1"/>
  <c r="CI339" i="1"/>
  <c r="CH339" i="1"/>
  <c r="CN339" i="1" s="1"/>
  <c r="CK339" i="1"/>
  <c r="CL339" i="1"/>
  <c r="CM339" i="1"/>
  <c r="CI340" i="1"/>
  <c r="CH340" i="1"/>
  <c r="CN340" i="1" s="1"/>
  <c r="CK340" i="1"/>
  <c r="CL340" i="1"/>
  <c r="CM340" i="1"/>
  <c r="CI341" i="1"/>
  <c r="CH341" i="1"/>
  <c r="CN341" i="1" s="1"/>
  <c r="CK341" i="1"/>
  <c r="CL341" i="1"/>
  <c r="CM341" i="1"/>
  <c r="CI342" i="1"/>
  <c r="CH342" i="1"/>
  <c r="CN342" i="1" s="1"/>
  <c r="CK342" i="1"/>
  <c r="CL342" i="1"/>
  <c r="CM342" i="1"/>
  <c r="CI343" i="1"/>
  <c r="CH343" i="1"/>
  <c r="CN343" i="1" s="1"/>
  <c r="CK343" i="1"/>
  <c r="CL343" i="1"/>
  <c r="CM343" i="1"/>
  <c r="CI344" i="1"/>
  <c r="CH344" i="1"/>
  <c r="CN344" i="1" s="1"/>
  <c r="CK344" i="1"/>
  <c r="CL344" i="1"/>
  <c r="CM344" i="1"/>
  <c r="CI345" i="1"/>
  <c r="CH345" i="1"/>
  <c r="CN345" i="1" s="1"/>
  <c r="CK345" i="1"/>
  <c r="CL345" i="1"/>
  <c r="CM345" i="1"/>
  <c r="CI346" i="1"/>
  <c r="CH346" i="1"/>
  <c r="CN346" i="1" s="1"/>
  <c r="CK346" i="1"/>
  <c r="CL346" i="1"/>
  <c r="CM346" i="1"/>
  <c r="CI347" i="1"/>
  <c r="CH347" i="1"/>
  <c r="CN347" i="1" s="1"/>
  <c r="CK347" i="1"/>
  <c r="CL347" i="1"/>
  <c r="CM347" i="1"/>
  <c r="CI348" i="1"/>
  <c r="CH348" i="1"/>
  <c r="CN348" i="1" s="1"/>
  <c r="CK348" i="1"/>
  <c r="CL348" i="1"/>
  <c r="CM348" i="1"/>
  <c r="CI349" i="1"/>
  <c r="CH349" i="1"/>
  <c r="CN349" i="1" s="1"/>
  <c r="CK349" i="1"/>
  <c r="CL349" i="1"/>
  <c r="CM349" i="1"/>
  <c r="CI350" i="1"/>
  <c r="CH350" i="1"/>
  <c r="CN350" i="1" s="1"/>
  <c r="CK350" i="1"/>
  <c r="CL350" i="1"/>
  <c r="CM350" i="1"/>
  <c r="CI351" i="1"/>
  <c r="CH351" i="1"/>
  <c r="CN351" i="1" s="1"/>
  <c r="CK351" i="1"/>
  <c r="CL351" i="1"/>
  <c r="CM351" i="1"/>
  <c r="CI352" i="1"/>
  <c r="CH352" i="1"/>
  <c r="CN352" i="1" s="1"/>
  <c r="CK352" i="1"/>
  <c r="CL352" i="1"/>
  <c r="CM352" i="1"/>
  <c r="CI353" i="1"/>
  <c r="CH353" i="1"/>
  <c r="CN353" i="1" s="1"/>
  <c r="CK353" i="1"/>
  <c r="CL353" i="1"/>
  <c r="CM353" i="1"/>
  <c r="CI354" i="1"/>
  <c r="CH354" i="1"/>
  <c r="CN354" i="1" s="1"/>
  <c r="CK354" i="1"/>
  <c r="CL354" i="1"/>
  <c r="CM354" i="1"/>
  <c r="CI355" i="1"/>
  <c r="CH355" i="1"/>
  <c r="CN355" i="1" s="1"/>
  <c r="CK355" i="1"/>
  <c r="CL355" i="1"/>
  <c r="CM355" i="1"/>
  <c r="CI356" i="1"/>
  <c r="CH356" i="1"/>
  <c r="CN356" i="1" s="1"/>
  <c r="CK356" i="1"/>
  <c r="CL356" i="1"/>
  <c r="CM356" i="1"/>
  <c r="CI357" i="1"/>
  <c r="CH357" i="1"/>
  <c r="CN357" i="1" s="1"/>
  <c r="CK357" i="1"/>
  <c r="CL357" i="1"/>
  <c r="CM357" i="1"/>
  <c r="CI358" i="1"/>
  <c r="CH358" i="1"/>
  <c r="CN358" i="1" s="1"/>
  <c r="CK358" i="1"/>
  <c r="CL358" i="1"/>
  <c r="CM358" i="1"/>
  <c r="CI359" i="1"/>
  <c r="CH359" i="1"/>
  <c r="CN359" i="1" s="1"/>
  <c r="CK359" i="1"/>
  <c r="CL359" i="1"/>
  <c r="CM359" i="1"/>
  <c r="CI360" i="1"/>
  <c r="CH360" i="1"/>
  <c r="CN360" i="1" s="1"/>
  <c r="CK360" i="1"/>
  <c r="CL360" i="1"/>
  <c r="CM360" i="1"/>
  <c r="CI361" i="1"/>
  <c r="CH361" i="1"/>
  <c r="CN361" i="1" s="1"/>
  <c r="CK361" i="1"/>
  <c r="CL361" i="1"/>
  <c r="CM361" i="1"/>
  <c r="CI362" i="1"/>
  <c r="CH362" i="1"/>
  <c r="CN362" i="1" s="1"/>
  <c r="CK362" i="1"/>
  <c r="CL362" i="1"/>
  <c r="CM362" i="1"/>
  <c r="CI363" i="1"/>
  <c r="CH363" i="1"/>
  <c r="CN363" i="1" s="1"/>
  <c r="CK363" i="1"/>
  <c r="CL363" i="1"/>
  <c r="CM363" i="1"/>
  <c r="CI364" i="1"/>
  <c r="CH364" i="1"/>
  <c r="CN364" i="1" s="1"/>
  <c r="CK364" i="1"/>
  <c r="CL364" i="1"/>
  <c r="CM364" i="1"/>
  <c r="CI365" i="1"/>
  <c r="CH365" i="1"/>
  <c r="CN365" i="1" s="1"/>
  <c r="CK365" i="1"/>
  <c r="CL365" i="1"/>
  <c r="CM365" i="1"/>
  <c r="CI366" i="1"/>
  <c r="CH366" i="1"/>
  <c r="CN366" i="1" s="1"/>
  <c r="CK366" i="1"/>
  <c r="CL366" i="1"/>
  <c r="CM366" i="1"/>
  <c r="CI367" i="1"/>
  <c r="CH367" i="1"/>
  <c r="CN367" i="1" s="1"/>
  <c r="CK367" i="1"/>
  <c r="CL367" i="1"/>
  <c r="CM367" i="1"/>
  <c r="CI368" i="1"/>
  <c r="CH368" i="1"/>
  <c r="CN368" i="1" s="1"/>
  <c r="CK368" i="1"/>
  <c r="CL368" i="1"/>
  <c r="CM368" i="1"/>
  <c r="CI369" i="1"/>
  <c r="CH369" i="1"/>
  <c r="CN369" i="1" s="1"/>
  <c r="CK369" i="1"/>
  <c r="CL369" i="1"/>
  <c r="CM369" i="1"/>
  <c r="CI370" i="1"/>
  <c r="CH370" i="1"/>
  <c r="CN370" i="1" s="1"/>
  <c r="CK370" i="1"/>
  <c r="CL370" i="1"/>
  <c r="CM370" i="1"/>
  <c r="CI371" i="1"/>
  <c r="CH371" i="1"/>
  <c r="CN371" i="1" s="1"/>
  <c r="CK371" i="1"/>
  <c r="CL371" i="1"/>
  <c r="CM371" i="1"/>
  <c r="CI372" i="1"/>
  <c r="CH372" i="1"/>
  <c r="CN372" i="1" s="1"/>
  <c r="CK372" i="1"/>
  <c r="CL372" i="1"/>
  <c r="CM372" i="1"/>
  <c r="CI373" i="1"/>
  <c r="CH373" i="1"/>
  <c r="CN373" i="1" s="1"/>
  <c r="CK373" i="1"/>
  <c r="CL373" i="1"/>
  <c r="CM373" i="1"/>
  <c r="CI374" i="1"/>
  <c r="CH374" i="1"/>
  <c r="CN374" i="1" s="1"/>
  <c r="CK374" i="1"/>
  <c r="CL374" i="1"/>
  <c r="CM374" i="1"/>
  <c r="CI375" i="1"/>
  <c r="CH375" i="1"/>
  <c r="CN375" i="1" s="1"/>
  <c r="CK375" i="1"/>
  <c r="CL375" i="1"/>
  <c r="CM375" i="1"/>
  <c r="CI376" i="1"/>
  <c r="CH376" i="1"/>
  <c r="CN376" i="1" s="1"/>
  <c r="CK376" i="1"/>
  <c r="CL376" i="1"/>
  <c r="CM376" i="1"/>
  <c r="CI377" i="1"/>
  <c r="CH377" i="1"/>
  <c r="CN377" i="1" s="1"/>
  <c r="CK377" i="1"/>
  <c r="CL377" i="1"/>
  <c r="CM377" i="1"/>
  <c r="CI378" i="1"/>
  <c r="CH378" i="1"/>
  <c r="CN378" i="1" s="1"/>
  <c r="CK378" i="1"/>
  <c r="CL378" i="1"/>
  <c r="CM378" i="1"/>
  <c r="CI379" i="1"/>
  <c r="CH379" i="1"/>
  <c r="CN379" i="1" s="1"/>
  <c r="CK379" i="1"/>
  <c r="CL379" i="1"/>
  <c r="CM379" i="1"/>
  <c r="CI380" i="1"/>
  <c r="CH380" i="1"/>
  <c r="CN380" i="1" s="1"/>
  <c r="CK380" i="1"/>
  <c r="CL380" i="1"/>
  <c r="CM380" i="1"/>
  <c r="CI381" i="1"/>
  <c r="CH381" i="1"/>
  <c r="CN381" i="1" s="1"/>
  <c r="CK381" i="1"/>
  <c r="CL381" i="1"/>
  <c r="CM381" i="1"/>
  <c r="CI382" i="1"/>
  <c r="CH382" i="1"/>
  <c r="CN382" i="1" s="1"/>
  <c r="CK382" i="1"/>
  <c r="CL382" i="1"/>
  <c r="CM382" i="1"/>
  <c r="CI383" i="1"/>
  <c r="CH383" i="1"/>
  <c r="CN383" i="1" s="1"/>
  <c r="CK383" i="1"/>
  <c r="CL383" i="1"/>
  <c r="CM383" i="1"/>
  <c r="CI384" i="1"/>
  <c r="CH384" i="1"/>
  <c r="CN384" i="1" s="1"/>
  <c r="CK384" i="1"/>
  <c r="CL384" i="1"/>
  <c r="CM384" i="1"/>
  <c r="CI385" i="1"/>
  <c r="CH385" i="1"/>
  <c r="CN385" i="1" s="1"/>
  <c r="CK385" i="1"/>
  <c r="CL385" i="1"/>
  <c r="CM385" i="1"/>
  <c r="CI386" i="1"/>
  <c r="CH386" i="1"/>
  <c r="CN386" i="1" s="1"/>
  <c r="CK386" i="1"/>
  <c r="CL386" i="1"/>
  <c r="CM386" i="1"/>
  <c r="CI387" i="1"/>
  <c r="CH387" i="1"/>
  <c r="CN387" i="1" s="1"/>
  <c r="CK387" i="1"/>
  <c r="CL387" i="1"/>
  <c r="CM387" i="1"/>
  <c r="CI268" i="1" l="1"/>
  <c r="CK268" i="1"/>
  <c r="CL268" i="1" l="1"/>
  <c r="CH268" i="1"/>
  <c r="CN268" i="1" l="1"/>
  <c r="CM268" i="1"/>
  <c r="CI269" i="1" l="1"/>
  <c r="CK269" i="1"/>
  <c r="CL269" i="1" l="1"/>
  <c r="CH269" i="1"/>
  <c r="CN269" i="1" l="1"/>
  <c r="CM269" i="1"/>
  <c r="CI270" i="1" l="1"/>
  <c r="CK270" i="1"/>
  <c r="CL270" i="1" l="1"/>
  <c r="CH270" i="1"/>
  <c r="CN270" i="1" l="1"/>
  <c r="CM270" i="1"/>
  <c r="CI271" i="1" l="1"/>
  <c r="CK271" i="1"/>
  <c r="CL271" i="1" l="1"/>
  <c r="CH271" i="1"/>
  <c r="CN271" i="1" l="1"/>
  <c r="CM271" i="1"/>
  <c r="CK272" i="1" l="1"/>
  <c r="CI272" i="1"/>
  <c r="CH272" i="1" l="1"/>
  <c r="CL272" i="1"/>
  <c r="CM272" i="1" l="1"/>
  <c r="CN272" i="1"/>
  <c r="CI273" i="1" l="1"/>
  <c r="CK273" i="1"/>
  <c r="CL273" i="1" l="1"/>
  <c r="CH273" i="1"/>
  <c r="CN273" i="1" l="1"/>
  <c r="CM273" i="1"/>
  <c r="CI274" i="1" l="1"/>
  <c r="CK274" i="1"/>
  <c r="CL274" i="1" l="1"/>
  <c r="CH274" i="1"/>
  <c r="CN274" i="1" l="1"/>
  <c r="CM274" i="1"/>
  <c r="CK275" i="1" l="1"/>
  <c r="CI275" i="1"/>
  <c r="CH275" i="1" l="1"/>
  <c r="CL275" i="1"/>
  <c r="CM275" i="1" l="1"/>
  <c r="CN275" i="1"/>
  <c r="CI276" i="1" l="1"/>
  <c r="CK276" i="1"/>
  <c r="CL276" i="1" l="1"/>
  <c r="CH276" i="1"/>
  <c r="CN276" i="1" l="1"/>
  <c r="CM276" i="1"/>
  <c r="CJ37" i="1" l="1"/>
  <c r="CH37" i="1" s="1"/>
  <c r="CN37" i="1" s="1"/>
  <c r="CL37" i="1" l="1"/>
  <c r="CM37" i="1" s="1"/>
  <c r="CK38" i="1" l="1"/>
  <c r="CL38" i="1" s="1"/>
  <c r="CI38" i="1"/>
  <c r="CH38" i="1" l="1"/>
  <c r="CN38" i="1" s="1"/>
  <c r="CM38" i="1"/>
  <c r="CI39" i="1" s="1"/>
  <c r="CK39" i="1" l="1"/>
  <c r="CJ253" i="1" l="1"/>
  <c r="CJ231" i="1" l="1"/>
  <c r="CJ45" i="1" l="1"/>
  <c r="CJ44" i="1" l="1"/>
  <c r="CJ51" i="1" l="1"/>
  <c r="CJ206" i="1" l="1"/>
  <c r="CJ239" i="1" l="1"/>
  <c r="CJ265" i="1" l="1"/>
  <c r="CJ55" i="1" l="1"/>
  <c r="CJ201" i="1" l="1"/>
  <c r="CJ108" i="1" l="1"/>
  <c r="CJ69" i="1" l="1"/>
  <c r="CJ101" i="1" l="1"/>
  <c r="CJ43" i="1" l="1"/>
  <c r="CJ99" i="1" l="1"/>
  <c r="CJ255" i="1" l="1"/>
  <c r="CJ261" i="1" l="1"/>
  <c r="CJ53" i="1" l="1"/>
  <c r="CJ221" i="1" l="1"/>
  <c r="CJ59" i="1" l="1"/>
  <c r="CJ70" i="1" l="1"/>
  <c r="CJ64" i="1" l="1"/>
  <c r="CJ185" i="1" l="1"/>
  <c r="CJ233" i="1" l="1"/>
  <c r="CJ71" i="1" l="1"/>
  <c r="CJ56" i="1" l="1"/>
  <c r="CJ246" i="1" l="1"/>
  <c r="CJ68" i="1" l="1"/>
  <c r="CJ208" i="1" l="1"/>
  <c r="CJ48" i="1" l="1"/>
  <c r="CJ251" i="1" l="1"/>
  <c r="CJ232" i="1" l="1"/>
  <c r="CJ256" i="1" l="1"/>
  <c r="CJ209" i="1" l="1"/>
  <c r="CJ211" i="1" l="1"/>
  <c r="CJ67" i="1" l="1"/>
  <c r="CJ244" i="1" l="1"/>
  <c r="CJ247" i="1" l="1"/>
  <c r="CJ116" i="1" l="1"/>
  <c r="CJ113" i="1" l="1"/>
  <c r="CJ249" i="1" l="1"/>
  <c r="CJ200" i="1" l="1"/>
  <c r="CJ58" i="1" l="1"/>
  <c r="CJ216" i="1" l="1"/>
  <c r="CJ227" i="1" l="1"/>
  <c r="CJ189" i="1" l="1"/>
  <c r="CJ78" i="1" l="1"/>
  <c r="CJ84" i="1" l="1"/>
  <c r="CJ63" i="1" l="1"/>
  <c r="CJ118" i="1" l="1"/>
  <c r="CJ242" i="1" l="1"/>
  <c r="CJ226" i="1" l="1"/>
  <c r="CJ77" i="1" l="1"/>
  <c r="CJ257" i="1" l="1"/>
  <c r="CJ65" i="1" l="1"/>
  <c r="CJ266" i="1" l="1"/>
  <c r="CJ97" i="1" l="1"/>
  <c r="CJ102" i="1" l="1"/>
  <c r="CJ235" i="1"/>
  <c r="CJ222" i="1" l="1"/>
  <c r="CJ259" i="1" l="1"/>
  <c r="CJ42" i="1" l="1"/>
  <c r="CJ50" i="1" l="1"/>
  <c r="CJ49" i="1" l="1"/>
  <c r="CJ52" i="1" l="1"/>
  <c r="CJ60" i="1" l="1"/>
  <c r="CJ228" i="1"/>
  <c r="CJ191" i="1" l="1"/>
  <c r="CJ212" i="1"/>
  <c r="CJ245" i="1" l="1"/>
  <c r="CJ96" i="1" l="1"/>
  <c r="CJ223" i="1" l="1"/>
  <c r="CJ220" i="1" l="1"/>
  <c r="CJ93" i="1" l="1"/>
  <c r="CJ238" i="1" l="1"/>
  <c r="CJ229" i="1" l="1"/>
  <c r="CJ87" i="1" l="1"/>
  <c r="CJ90" i="1"/>
  <c r="CJ57" i="1" l="1"/>
  <c r="CJ66" i="1"/>
  <c r="CJ219" i="1" l="1"/>
  <c r="CJ74" i="1" l="1"/>
  <c r="CJ47" i="1" l="1"/>
  <c r="CJ54" i="1" l="1"/>
  <c r="CJ197" i="1" l="1"/>
  <c r="CJ41" i="1" l="1"/>
  <c r="CJ237" i="1"/>
  <c r="CJ218" i="1" l="1"/>
  <c r="CJ79" i="1" l="1"/>
  <c r="CJ213" i="1" l="1"/>
  <c r="CJ214" i="1"/>
  <c r="CJ190" i="1" l="1"/>
  <c r="CJ215" i="1" l="1"/>
  <c r="CJ85" i="1" l="1"/>
  <c r="CJ195" i="1" l="1"/>
  <c r="CJ39" i="1" l="1"/>
  <c r="CJ234" i="1"/>
  <c r="CH39" i="1" l="1"/>
  <c r="CN39" i="1" s="1"/>
  <c r="CL39" i="1"/>
  <c r="CM39" i="1" s="1"/>
  <c r="CJ177" i="1"/>
  <c r="CI40" i="1" l="1"/>
  <c r="CK40" i="1"/>
  <c r="CJ176" i="1"/>
  <c r="CJ193" i="1"/>
  <c r="CJ86" i="1" l="1"/>
  <c r="CJ61" i="1" l="1"/>
  <c r="CJ73" i="1"/>
  <c r="CJ178" i="1"/>
  <c r="CJ230" i="1" l="1"/>
  <c r="CJ112" i="1" l="1"/>
  <c r="CJ179" i="1" l="1"/>
  <c r="CJ104" i="1" l="1"/>
  <c r="CJ120" i="1" l="1"/>
  <c r="CJ76" i="1" l="1"/>
  <c r="CJ140" i="1" l="1"/>
  <c r="CJ109" i="1" l="1"/>
  <c r="CJ81" i="1" l="1"/>
  <c r="CJ83" i="1"/>
  <c r="CJ82" i="1" l="1"/>
  <c r="CJ89" i="1" l="1"/>
  <c r="CJ119" i="1" l="1"/>
  <c r="CJ121" i="1" l="1"/>
  <c r="CJ167" i="1" l="1"/>
  <c r="CJ123" i="1" l="1"/>
  <c r="CJ199" i="1" l="1"/>
  <c r="CJ106" i="1" l="1"/>
  <c r="CJ129" i="1" l="1"/>
  <c r="CJ187" i="1" l="1"/>
  <c r="CJ203" i="1"/>
  <c r="CJ122" i="1"/>
  <c r="CJ186" i="1" l="1"/>
  <c r="CJ168" i="1" l="1"/>
  <c r="CJ148" i="1" l="1"/>
  <c r="CJ124" i="1" l="1"/>
  <c r="CJ110" i="1" l="1"/>
  <c r="CJ175" i="1" l="1"/>
  <c r="CJ217" i="1" l="1"/>
  <c r="CJ114" i="1" l="1"/>
  <c r="CJ260" i="1" l="1"/>
  <c r="CJ196" i="1" l="1"/>
  <c r="CJ202" i="1" l="1"/>
  <c r="CJ264" i="1" l="1"/>
  <c r="CJ135" i="1" l="1"/>
  <c r="CJ173" i="1"/>
  <c r="CJ241" i="1" l="1"/>
  <c r="CJ240" i="1" l="1"/>
  <c r="CJ95" i="1" l="1"/>
  <c r="CJ262" i="1"/>
  <c r="CJ224" i="1" l="1"/>
  <c r="CJ80" i="1" l="1"/>
  <c r="CJ88" i="1" l="1"/>
  <c r="CJ111" i="1" l="1"/>
  <c r="CJ192" i="1" l="1"/>
  <c r="CJ180" i="1" l="1"/>
  <c r="CJ210" i="1"/>
  <c r="CJ100" i="1" l="1"/>
  <c r="CJ252" i="1" l="1"/>
  <c r="CJ139" i="1" l="1"/>
  <c r="CJ243" i="1" l="1"/>
  <c r="CJ254" i="1" l="1"/>
  <c r="CJ107" i="1" l="1"/>
  <c r="CJ103" i="1" l="1"/>
  <c r="CJ149" i="1" l="1"/>
  <c r="CJ98" i="1" l="1"/>
  <c r="CJ181" i="1" l="1"/>
  <c r="CJ161" i="1" l="1"/>
  <c r="CJ258" i="1"/>
  <c r="CI251" i="1" l="1"/>
  <c r="CK251" i="1"/>
  <c r="CL251" i="1" l="1"/>
  <c r="CH251" i="1"/>
  <c r="CN251" i="1" s="1"/>
  <c r="CM251" i="1" l="1"/>
  <c r="CI252" i="1" l="1"/>
  <c r="CK252" i="1"/>
  <c r="CL252" i="1" l="1"/>
  <c r="CH252" i="1"/>
  <c r="CN252" i="1" s="1"/>
  <c r="CM252" i="1" l="1"/>
  <c r="CK253" i="1" l="1"/>
  <c r="CI253" i="1"/>
  <c r="CH253" i="1" l="1"/>
  <c r="CN253" i="1" s="1"/>
  <c r="CL253" i="1"/>
  <c r="CM253" i="1" l="1"/>
  <c r="CI254" i="1" l="1"/>
  <c r="CK254" i="1"/>
  <c r="CL254" i="1" l="1"/>
  <c r="CH254" i="1"/>
  <c r="CN254" i="1" s="1"/>
  <c r="CM254" i="1" l="1"/>
  <c r="CI255" i="1" l="1"/>
  <c r="CK255" i="1"/>
  <c r="CL255" i="1" l="1"/>
  <c r="CH255" i="1"/>
  <c r="CN255" i="1" s="1"/>
  <c r="CM255" i="1" l="1"/>
  <c r="CK256" i="1" l="1"/>
  <c r="CI256" i="1"/>
  <c r="CH256" i="1" l="1"/>
  <c r="CN256" i="1" s="1"/>
  <c r="CL256" i="1"/>
  <c r="CM256" i="1" l="1"/>
  <c r="CI257" i="1" l="1"/>
  <c r="CK257" i="1"/>
  <c r="CL257" i="1" l="1"/>
  <c r="CH257" i="1"/>
  <c r="CN257" i="1" s="1"/>
  <c r="CM257" i="1" l="1"/>
  <c r="CK258" i="1" l="1"/>
  <c r="CI258" i="1"/>
  <c r="CH258" i="1" l="1"/>
  <c r="CN258" i="1" s="1"/>
  <c r="CL258" i="1"/>
  <c r="CM258" i="1" l="1"/>
  <c r="CI259" i="1" l="1"/>
  <c r="CK259" i="1"/>
  <c r="CL259" i="1" l="1"/>
  <c r="CH259" i="1"/>
  <c r="CN259" i="1" l="1"/>
  <c r="CM259" i="1"/>
  <c r="CK260" i="1" l="1"/>
  <c r="CI260" i="1"/>
  <c r="CH260" i="1" l="1"/>
  <c r="CL260" i="1"/>
  <c r="CM260" i="1" l="1"/>
  <c r="CN260" i="1"/>
  <c r="CK261" i="1" l="1"/>
  <c r="CI261" i="1"/>
  <c r="CH261" i="1" l="1"/>
  <c r="CL261" i="1"/>
  <c r="CM261" i="1" l="1"/>
  <c r="CN261" i="1"/>
  <c r="CK262" i="1" l="1"/>
  <c r="CI262" i="1"/>
  <c r="CH262" i="1" l="1"/>
  <c r="CL262" i="1"/>
  <c r="CM262" i="1" l="1"/>
  <c r="CN262" i="1"/>
  <c r="CI263" i="1" l="1"/>
  <c r="CK263" i="1"/>
  <c r="CL263" i="1" l="1"/>
  <c r="CH263" i="1"/>
  <c r="CN263" i="1" s="1"/>
  <c r="CM263" i="1" l="1"/>
  <c r="CI264" i="1" l="1"/>
  <c r="CK264" i="1"/>
  <c r="CL264" i="1" l="1"/>
  <c r="CH264" i="1"/>
  <c r="CN264" i="1" l="1"/>
  <c r="CM264" i="1"/>
  <c r="CK265" i="1" l="1"/>
  <c r="CI265" i="1"/>
  <c r="CH265" i="1" l="1"/>
  <c r="CN265" i="1" s="1"/>
  <c r="CL265" i="1"/>
  <c r="CM265" i="1" l="1"/>
  <c r="CK266" i="1" l="1"/>
  <c r="CI266" i="1"/>
  <c r="CH266" i="1" l="1"/>
  <c r="CN266" i="1" s="1"/>
  <c r="CL266" i="1"/>
  <c r="CM266" i="1" l="1"/>
  <c r="CK267" i="1" l="1"/>
  <c r="CL267" i="1"/>
  <c r="CI267" i="1"/>
  <c r="CM267" i="1"/>
  <c r="CJ267" i="1" l="1"/>
  <c r="CH267" i="1" l="1"/>
  <c r="CN267" i="1" l="1"/>
  <c r="CJ105" i="1" l="1"/>
  <c r="CJ164" i="1"/>
  <c r="CJ162" i="1" l="1"/>
  <c r="CJ184" i="1"/>
  <c r="CJ40" i="1" l="1"/>
  <c r="CH40" i="1" s="1"/>
  <c r="CN40" i="1" s="1"/>
  <c r="CL40" i="1" l="1"/>
  <c r="CM40" i="1" l="1"/>
  <c r="CK41" i="1" l="1"/>
  <c r="CI41" i="1"/>
  <c r="CH41" i="1" l="1"/>
  <c r="CL41" i="1"/>
  <c r="CM41" i="1" l="1"/>
  <c r="CN41" i="1"/>
  <c r="CI42" i="1" l="1"/>
  <c r="CK42" i="1"/>
  <c r="CL42" i="1" l="1"/>
  <c r="CH42" i="1"/>
  <c r="CN42" i="1" l="1"/>
  <c r="CM42" i="1"/>
  <c r="CK43" i="1" l="1"/>
  <c r="CI43" i="1"/>
  <c r="CH43" i="1" l="1"/>
  <c r="CL43" i="1"/>
  <c r="CM43" i="1" l="1"/>
  <c r="CN43" i="1"/>
  <c r="CI44" i="1" l="1"/>
  <c r="CK44" i="1"/>
  <c r="CL44" i="1" l="1"/>
  <c r="CH44" i="1"/>
  <c r="CN44" i="1" l="1"/>
  <c r="CM44" i="1"/>
  <c r="CK45" i="1" l="1"/>
  <c r="CI45" i="1"/>
  <c r="CH45" i="1" l="1"/>
  <c r="CL45" i="1"/>
  <c r="CM45" i="1" l="1"/>
  <c r="CN45" i="1"/>
  <c r="CK46" i="1" l="1"/>
  <c r="CI46" i="1"/>
  <c r="CJ194" i="1" l="1"/>
  <c r="CJ62" i="1" l="1"/>
  <c r="CJ166" i="1" l="1"/>
  <c r="CJ133" i="1" l="1"/>
  <c r="CJ183" i="1"/>
  <c r="CJ75" i="1" l="1"/>
  <c r="CJ72" i="1" l="1"/>
  <c r="CK206" i="1" l="1"/>
  <c r="CI206" i="1"/>
  <c r="CH206" i="1" l="1"/>
  <c r="CN206" i="1" s="1"/>
  <c r="CL206" i="1"/>
  <c r="CM206" i="1" l="1"/>
  <c r="CI207" i="1" l="1"/>
  <c r="CK207" i="1"/>
  <c r="CL207" i="1" l="1"/>
  <c r="CJ207" i="1" s="1"/>
  <c r="CH207" i="1"/>
  <c r="CN207" i="1" l="1"/>
  <c r="CM207" i="1"/>
  <c r="CK208" i="1" l="1"/>
  <c r="CI208" i="1"/>
  <c r="CH208" i="1" l="1"/>
  <c r="CL208" i="1"/>
  <c r="CM208" i="1" l="1"/>
  <c r="CN208" i="1"/>
  <c r="CK209" i="1" l="1"/>
  <c r="CI209" i="1"/>
  <c r="CH209" i="1" l="1"/>
  <c r="CL209" i="1"/>
  <c r="CM209" i="1" l="1"/>
  <c r="CN209" i="1"/>
  <c r="CI210" i="1" l="1"/>
  <c r="CK210" i="1"/>
  <c r="CL210" i="1" l="1"/>
  <c r="CH210" i="1"/>
  <c r="CN210" i="1" l="1"/>
  <c r="CM210" i="1"/>
  <c r="CI211" i="1" l="1"/>
  <c r="CK211" i="1"/>
  <c r="CL211" i="1" l="1"/>
  <c r="CH211" i="1"/>
  <c r="CN211" i="1" l="1"/>
  <c r="CM211" i="1"/>
  <c r="CI212" i="1" l="1"/>
  <c r="CK212" i="1"/>
  <c r="CL212" i="1" l="1"/>
  <c r="CH212" i="1"/>
  <c r="CN212" i="1" l="1"/>
  <c r="CM212" i="1"/>
  <c r="CK213" i="1" l="1"/>
  <c r="CI213" i="1"/>
  <c r="CH213" i="1" l="1"/>
  <c r="CL213" i="1"/>
  <c r="CM213" i="1" l="1"/>
  <c r="CN213" i="1"/>
  <c r="CK214" i="1" l="1"/>
  <c r="CI214" i="1"/>
  <c r="CH214" i="1" l="1"/>
  <c r="CL214" i="1"/>
  <c r="CM214" i="1" l="1"/>
  <c r="CN214" i="1"/>
  <c r="CK215" i="1" l="1"/>
  <c r="CI215" i="1"/>
  <c r="CH215" i="1" l="1"/>
  <c r="CL215" i="1"/>
  <c r="CM215" i="1" l="1"/>
  <c r="CN215" i="1"/>
  <c r="CK216" i="1" l="1"/>
  <c r="CI216" i="1"/>
  <c r="CH216" i="1" l="1"/>
  <c r="CL216" i="1"/>
  <c r="CM216" i="1" l="1"/>
  <c r="CN216" i="1"/>
  <c r="CI217" i="1" l="1"/>
  <c r="CK217" i="1"/>
  <c r="CL217" i="1" l="1"/>
  <c r="CH217" i="1"/>
  <c r="CN217" i="1" l="1"/>
  <c r="CM217" i="1"/>
  <c r="CI218" i="1" l="1"/>
  <c r="CK218" i="1"/>
  <c r="CL218" i="1" l="1"/>
  <c r="CH218" i="1"/>
  <c r="CN218" i="1" l="1"/>
  <c r="CM218" i="1"/>
  <c r="CK219" i="1" l="1"/>
  <c r="CI219" i="1"/>
  <c r="CH219" i="1" l="1"/>
  <c r="CL219" i="1"/>
  <c r="CM219" i="1" l="1"/>
  <c r="CN219" i="1"/>
  <c r="CK220" i="1" l="1"/>
  <c r="CI220" i="1"/>
  <c r="CH220" i="1" l="1"/>
  <c r="CN220" i="1" s="1"/>
  <c r="CL220" i="1"/>
  <c r="CM220" i="1" l="1"/>
  <c r="CK221" i="1" l="1"/>
  <c r="CI221" i="1"/>
  <c r="CH221" i="1" l="1"/>
  <c r="CL221" i="1"/>
  <c r="CM221" i="1" l="1"/>
  <c r="CN221" i="1"/>
  <c r="CI222" i="1" l="1"/>
  <c r="CK222" i="1"/>
  <c r="CL222" i="1" l="1"/>
  <c r="CH222" i="1"/>
  <c r="CN222" i="1" l="1"/>
  <c r="CM222" i="1"/>
  <c r="CK223" i="1" l="1"/>
  <c r="CI223" i="1"/>
  <c r="CH223" i="1" l="1"/>
  <c r="CL223" i="1"/>
  <c r="CM223" i="1" l="1"/>
  <c r="CN223" i="1"/>
  <c r="CI224" i="1" l="1"/>
  <c r="CK224" i="1"/>
  <c r="CL224" i="1" l="1"/>
  <c r="CH224" i="1"/>
  <c r="CN224" i="1" l="1"/>
  <c r="CM224" i="1"/>
  <c r="CI225" i="1" l="1"/>
  <c r="CK225" i="1"/>
  <c r="CL225" i="1" l="1"/>
  <c r="CJ225" i="1" s="1"/>
  <c r="CH225" i="1"/>
  <c r="CN225" i="1" l="1"/>
  <c r="CM225" i="1"/>
  <c r="CI226" i="1" l="1"/>
  <c r="CK226" i="1"/>
  <c r="CL226" i="1" l="1"/>
  <c r="CH226" i="1"/>
  <c r="CN226" i="1" l="1"/>
  <c r="CM226" i="1"/>
  <c r="CK227" i="1" l="1"/>
  <c r="CI227" i="1"/>
  <c r="CH227" i="1" l="1"/>
  <c r="CL227" i="1"/>
  <c r="CM227" i="1" l="1"/>
  <c r="CN227" i="1"/>
  <c r="CI228" i="1" l="1"/>
  <c r="CK228" i="1"/>
  <c r="CL228" i="1" l="1"/>
  <c r="CH228" i="1"/>
  <c r="CN228" i="1" l="1"/>
  <c r="CM228" i="1"/>
  <c r="CK229" i="1" l="1"/>
  <c r="CI229" i="1"/>
  <c r="CH229" i="1" l="1"/>
  <c r="CL229" i="1"/>
  <c r="CM229" i="1" l="1"/>
  <c r="CN229" i="1"/>
  <c r="CK230" i="1" l="1"/>
  <c r="CI230" i="1"/>
  <c r="CH230" i="1" l="1"/>
  <c r="CL230" i="1"/>
  <c r="CM230" i="1" l="1"/>
  <c r="CN230" i="1"/>
  <c r="CK231" i="1" l="1"/>
  <c r="CI231" i="1"/>
  <c r="CH231" i="1" l="1"/>
  <c r="CL231" i="1"/>
  <c r="CM231" i="1" l="1"/>
  <c r="CN231" i="1"/>
  <c r="CI232" i="1" l="1"/>
  <c r="CK232" i="1"/>
  <c r="CL232" i="1" l="1"/>
  <c r="CH232" i="1"/>
  <c r="CN232" i="1" l="1"/>
  <c r="CM232" i="1"/>
  <c r="CI233" i="1" l="1"/>
  <c r="CK233" i="1"/>
  <c r="CL233" i="1" l="1"/>
  <c r="CH233" i="1"/>
  <c r="CN233" i="1" l="1"/>
  <c r="CM233" i="1"/>
  <c r="CI234" i="1" l="1"/>
  <c r="CK234" i="1"/>
  <c r="CL234" i="1" l="1"/>
  <c r="CH234" i="1"/>
  <c r="CN234" i="1" l="1"/>
  <c r="CM234" i="1"/>
  <c r="CK235" i="1" l="1"/>
  <c r="CI235" i="1"/>
  <c r="CH235" i="1" l="1"/>
  <c r="CL235" i="1"/>
  <c r="CM235" i="1" l="1"/>
  <c r="CN235" i="1"/>
  <c r="CI236" i="1" l="1"/>
  <c r="CK236" i="1"/>
  <c r="CL236" i="1" l="1"/>
  <c r="CH236" i="1"/>
  <c r="CN236" i="1" l="1"/>
  <c r="CM236" i="1"/>
  <c r="CK237" i="1" l="1"/>
  <c r="CI237" i="1"/>
  <c r="CH237" i="1" l="1"/>
  <c r="CL237" i="1"/>
  <c r="CM237" i="1" l="1"/>
  <c r="CN237" i="1"/>
  <c r="CK238" i="1" l="1"/>
  <c r="CI238" i="1"/>
  <c r="CH238" i="1" l="1"/>
  <c r="CL238" i="1"/>
  <c r="CM238" i="1" l="1"/>
  <c r="CN238" i="1"/>
  <c r="CI239" i="1" l="1"/>
  <c r="CK239" i="1"/>
  <c r="CL239" i="1" l="1"/>
  <c r="CH239" i="1"/>
  <c r="CN239" i="1" l="1"/>
  <c r="CM239" i="1"/>
  <c r="CI240" i="1" l="1"/>
  <c r="CK240" i="1"/>
  <c r="CL240" i="1" l="1"/>
  <c r="CH240" i="1"/>
  <c r="CN240" i="1" l="1"/>
  <c r="CM240" i="1"/>
  <c r="CI241" i="1" l="1"/>
  <c r="CK241" i="1"/>
  <c r="CL241" i="1" l="1"/>
  <c r="CH241" i="1"/>
  <c r="CN241" i="1" l="1"/>
  <c r="CM241" i="1"/>
  <c r="CI242" i="1" l="1"/>
  <c r="CK242" i="1"/>
  <c r="CL242" i="1" l="1"/>
  <c r="CH242" i="1"/>
  <c r="CN242" i="1" l="1"/>
  <c r="CM242" i="1"/>
  <c r="CI243" i="1" l="1"/>
  <c r="CK243" i="1"/>
  <c r="CL243" i="1" l="1"/>
  <c r="CH243" i="1"/>
  <c r="CN243" i="1" l="1"/>
  <c r="CM243" i="1"/>
  <c r="CI244" i="1" l="1"/>
  <c r="CK244" i="1"/>
  <c r="CL244" i="1" l="1"/>
  <c r="CH244" i="1"/>
  <c r="CN244" i="1" l="1"/>
  <c r="CM244" i="1"/>
  <c r="CK245" i="1" l="1"/>
  <c r="CI245" i="1"/>
  <c r="CH245" i="1" l="1"/>
  <c r="CL245" i="1"/>
  <c r="CM245" i="1" l="1"/>
  <c r="CN245" i="1"/>
  <c r="CI246" i="1" l="1"/>
  <c r="CK246" i="1"/>
  <c r="CL246" i="1" l="1"/>
  <c r="CH246" i="1"/>
  <c r="CN246" i="1" l="1"/>
  <c r="CM246" i="1"/>
  <c r="CI247" i="1" l="1"/>
  <c r="CK247" i="1"/>
  <c r="CL247" i="1" l="1"/>
  <c r="CH247" i="1"/>
  <c r="CN247" i="1" l="1"/>
  <c r="CM247" i="1"/>
  <c r="CI248" i="1" l="1"/>
  <c r="CK248" i="1"/>
  <c r="CL248" i="1" l="1"/>
  <c r="CH248" i="1"/>
  <c r="CN248" i="1" l="1"/>
  <c r="CM248" i="1"/>
  <c r="CI249" i="1" l="1"/>
  <c r="CK249" i="1"/>
  <c r="CL249" i="1" l="1"/>
  <c r="CH249" i="1"/>
  <c r="CN249" i="1" l="1"/>
  <c r="CM249" i="1"/>
  <c r="CK250" i="1" l="1"/>
  <c r="CI250" i="1"/>
  <c r="CL250" i="1"/>
  <c r="CJ250" i="1" l="1"/>
  <c r="CM250" i="1"/>
  <c r="CH250" i="1" l="1"/>
  <c r="CN250" i="1" l="1"/>
  <c r="CJ128" i="1" l="1"/>
  <c r="CJ141" i="1" l="1"/>
  <c r="CJ130" i="1"/>
  <c r="CJ134" i="1"/>
  <c r="CJ115" i="1" l="1"/>
  <c r="CJ127" i="1" l="1"/>
  <c r="CJ156" i="1"/>
  <c r="CJ158" i="1" l="1"/>
  <c r="CJ151" i="1"/>
  <c r="CJ154" i="1" l="1"/>
  <c r="CJ126" i="1" l="1"/>
  <c r="CJ165" i="1" l="1"/>
  <c r="CJ91" i="1" l="1"/>
  <c r="CJ147" i="1" l="1"/>
  <c r="CJ172" i="1"/>
  <c r="CJ163" i="1" l="1"/>
  <c r="CJ137" i="1" l="1"/>
  <c r="CJ188" i="1"/>
  <c r="CJ143" i="1" l="1"/>
  <c r="CJ131" i="1"/>
  <c r="CJ46" i="1"/>
  <c r="CH46" i="1" s="1"/>
  <c r="CN46" i="1" s="1"/>
  <c r="CJ182" i="1"/>
  <c r="CL46" i="1" l="1"/>
  <c r="CM46" i="1" s="1"/>
  <c r="CI47" i="1" s="1"/>
  <c r="CH47" i="1" s="1"/>
  <c r="CN47" i="1" s="1"/>
  <c r="CK47" i="1" l="1"/>
  <c r="CL47" i="1" s="1"/>
  <c r="CM47" i="1" l="1"/>
  <c r="CK48" i="1" l="1"/>
  <c r="CI48" i="1"/>
  <c r="CH48" i="1" l="1"/>
  <c r="CL48" i="1"/>
  <c r="CM48" i="1" l="1"/>
  <c r="CN48" i="1"/>
  <c r="CI49" i="1" l="1"/>
  <c r="CK49" i="1"/>
  <c r="CH49" i="1" l="1"/>
  <c r="CL49" i="1"/>
  <c r="CM49" i="1" l="1"/>
  <c r="CN49" i="1"/>
  <c r="CI50" i="1" l="1"/>
  <c r="CK50" i="1"/>
  <c r="CH50" i="1" l="1"/>
  <c r="CL50" i="1"/>
  <c r="CM50" i="1" l="1"/>
  <c r="CN50" i="1"/>
  <c r="CI51" i="1" l="1"/>
  <c r="CK51" i="1"/>
  <c r="CL51" i="1" l="1"/>
  <c r="CH51" i="1"/>
  <c r="CN51" i="1" l="1"/>
  <c r="CM51" i="1"/>
  <c r="CK52" i="1" l="1"/>
  <c r="CI52" i="1"/>
  <c r="CH52" i="1" l="1"/>
  <c r="CL52" i="1"/>
  <c r="CM52" i="1" l="1"/>
  <c r="CN52" i="1"/>
  <c r="CI53" i="1" l="1"/>
  <c r="CK53" i="1"/>
  <c r="CL53" i="1" l="1"/>
  <c r="CH53" i="1"/>
  <c r="CN53" i="1" l="1"/>
  <c r="CM53" i="1"/>
  <c r="CI54" i="1" l="1"/>
  <c r="CK54" i="1"/>
  <c r="CL54" i="1" l="1"/>
  <c r="CH54" i="1"/>
  <c r="CN54" i="1" l="1"/>
  <c r="CM54" i="1"/>
  <c r="CI55" i="1" l="1"/>
  <c r="CK55" i="1"/>
  <c r="CL55" i="1" l="1"/>
  <c r="CH55" i="1"/>
  <c r="CN55" i="1" l="1"/>
  <c r="CM55" i="1"/>
  <c r="CK56" i="1" l="1"/>
  <c r="CI56" i="1"/>
  <c r="CH56" i="1" l="1"/>
  <c r="CL56" i="1"/>
  <c r="CM56" i="1" l="1"/>
  <c r="CN56" i="1"/>
  <c r="CI57" i="1" l="1"/>
  <c r="CK57" i="1"/>
  <c r="CH57" i="1" l="1"/>
  <c r="CL57" i="1"/>
  <c r="CM57" i="1" l="1"/>
  <c r="CN57" i="1"/>
  <c r="CI58" i="1" l="1"/>
  <c r="CK58" i="1"/>
  <c r="CL58" i="1" l="1"/>
  <c r="CH58" i="1"/>
  <c r="CN58" i="1" l="1"/>
  <c r="CM58" i="1"/>
  <c r="CI59" i="1" l="1"/>
  <c r="CK59" i="1"/>
  <c r="CL59" i="1" l="1"/>
  <c r="CH59" i="1"/>
  <c r="CN59" i="1" l="1"/>
  <c r="CM59" i="1"/>
  <c r="CK60" i="1" l="1"/>
  <c r="CI60" i="1"/>
  <c r="CH60" i="1" l="1"/>
  <c r="CL60" i="1"/>
  <c r="CM60" i="1" l="1"/>
  <c r="CN60" i="1"/>
  <c r="CI61" i="1" l="1"/>
  <c r="CK61" i="1"/>
  <c r="CH61" i="1" l="1"/>
  <c r="CL61" i="1"/>
  <c r="CM61" i="1" l="1"/>
  <c r="CN61" i="1"/>
  <c r="CI62" i="1" l="1"/>
  <c r="CK62" i="1"/>
  <c r="CL62" i="1" l="1"/>
  <c r="CH62" i="1"/>
  <c r="CN62" i="1" l="1"/>
  <c r="CM62" i="1"/>
  <c r="CI63" i="1" l="1"/>
  <c r="CK63" i="1"/>
  <c r="CL63" i="1" l="1"/>
  <c r="CH63" i="1"/>
  <c r="CN63" i="1" l="1"/>
  <c r="CM63" i="1"/>
  <c r="CK64" i="1" l="1"/>
  <c r="CI64" i="1"/>
  <c r="CH64" i="1" l="1"/>
  <c r="CL64" i="1"/>
  <c r="CM64" i="1" l="1"/>
  <c r="CN64" i="1"/>
  <c r="CI65" i="1" l="1"/>
  <c r="CK65" i="1"/>
  <c r="CH65" i="1" l="1"/>
  <c r="CL65" i="1"/>
  <c r="CN65" i="1" l="1"/>
  <c r="CM65" i="1"/>
  <c r="CI66" i="1" l="1"/>
  <c r="CK66" i="1"/>
  <c r="CL66" i="1" l="1"/>
  <c r="CH66" i="1"/>
  <c r="CN66" i="1" l="1"/>
  <c r="CM66" i="1"/>
  <c r="CI67" i="1" l="1"/>
  <c r="CK67" i="1"/>
  <c r="CL67" i="1" l="1"/>
  <c r="CH67" i="1"/>
  <c r="CN67" i="1" l="1"/>
  <c r="CM67" i="1"/>
  <c r="CK68" i="1" l="1"/>
  <c r="CI68" i="1"/>
  <c r="CH68" i="1" l="1"/>
  <c r="CL68" i="1"/>
  <c r="CM68" i="1" l="1"/>
  <c r="CN68" i="1"/>
  <c r="CI69" i="1" l="1"/>
  <c r="CK69" i="1"/>
  <c r="CL69" i="1" l="1"/>
  <c r="CH69" i="1"/>
  <c r="CN69" i="1" l="1"/>
  <c r="CM69" i="1"/>
  <c r="CI70" i="1" l="1"/>
  <c r="CK70" i="1"/>
  <c r="CL70" i="1" l="1"/>
  <c r="CH70" i="1"/>
  <c r="CN70" i="1" l="1"/>
  <c r="CM70" i="1"/>
  <c r="CI71" i="1" l="1"/>
  <c r="CK71" i="1"/>
  <c r="CL71" i="1" l="1"/>
  <c r="CH71" i="1"/>
  <c r="CN71" i="1" l="1"/>
  <c r="CM71" i="1"/>
  <c r="CK72" i="1" l="1"/>
  <c r="CI72" i="1"/>
  <c r="CH72" i="1" l="1"/>
  <c r="CL72" i="1"/>
  <c r="CM72" i="1" l="1"/>
  <c r="CN72" i="1"/>
  <c r="CI73" i="1" l="1"/>
  <c r="CK73" i="1"/>
  <c r="CH73" i="1" l="1"/>
  <c r="CL73" i="1"/>
  <c r="CM73" i="1" l="1"/>
  <c r="CN73" i="1"/>
  <c r="CI74" i="1" l="1"/>
  <c r="CK74" i="1"/>
  <c r="CL74" i="1" l="1"/>
  <c r="CH74" i="1"/>
  <c r="CN74" i="1" l="1"/>
  <c r="CM74" i="1"/>
  <c r="CI75" i="1" l="1"/>
  <c r="CK75" i="1"/>
  <c r="CL75" i="1" l="1"/>
  <c r="CH75" i="1"/>
  <c r="CN75" i="1" l="1"/>
  <c r="CM75" i="1"/>
  <c r="CK76" i="1" l="1"/>
  <c r="CI76" i="1"/>
  <c r="CH76" i="1" l="1"/>
  <c r="CL76" i="1"/>
  <c r="CM76" i="1" l="1"/>
  <c r="CN76" i="1"/>
  <c r="CI77" i="1" l="1"/>
  <c r="CK77" i="1"/>
  <c r="CH77" i="1" l="1"/>
  <c r="CL77" i="1"/>
  <c r="CM77" i="1" l="1"/>
  <c r="CN77" i="1"/>
  <c r="CI78" i="1" l="1"/>
  <c r="CK78" i="1"/>
  <c r="CL78" i="1" l="1"/>
  <c r="CH78" i="1"/>
  <c r="CN78" i="1" l="1"/>
  <c r="CM78" i="1"/>
  <c r="CI79" i="1" l="1"/>
  <c r="CK79" i="1"/>
  <c r="CL79" i="1" l="1"/>
  <c r="CH79" i="1"/>
  <c r="CN79" i="1" l="1"/>
  <c r="CM79" i="1"/>
  <c r="CK80" i="1" l="1"/>
  <c r="CI80" i="1"/>
  <c r="CH80" i="1" l="1"/>
  <c r="CL80" i="1"/>
  <c r="CM80" i="1" l="1"/>
  <c r="CN80" i="1"/>
  <c r="CI81" i="1" l="1"/>
  <c r="CK81" i="1"/>
  <c r="CH81" i="1" l="1"/>
  <c r="CL81" i="1"/>
  <c r="CM81" i="1" l="1"/>
  <c r="CN81" i="1"/>
  <c r="CI82" i="1" l="1"/>
  <c r="CK82" i="1"/>
  <c r="CL82" i="1" l="1"/>
  <c r="CH82" i="1"/>
  <c r="CN82" i="1" l="1"/>
  <c r="CM82" i="1"/>
  <c r="CI83" i="1" l="1"/>
  <c r="CK83" i="1"/>
  <c r="CL83" i="1" l="1"/>
  <c r="CH83" i="1"/>
  <c r="CN83" i="1" l="1"/>
  <c r="CM83" i="1"/>
  <c r="CK84" i="1" l="1"/>
  <c r="CI84" i="1"/>
  <c r="CH84" i="1" l="1"/>
  <c r="CL84" i="1"/>
  <c r="CM84" i="1" l="1"/>
  <c r="CN84" i="1"/>
  <c r="CI85" i="1" l="1"/>
  <c r="CK85" i="1"/>
  <c r="CH85" i="1" l="1"/>
  <c r="CL85" i="1"/>
  <c r="CM85" i="1" l="1"/>
  <c r="CN85" i="1"/>
  <c r="CI86" i="1" l="1"/>
  <c r="CK86" i="1"/>
  <c r="CL86" i="1" l="1"/>
  <c r="CH86" i="1"/>
  <c r="CN86" i="1" l="1"/>
  <c r="CM86" i="1"/>
  <c r="CI87" i="1" l="1"/>
  <c r="CK87" i="1"/>
  <c r="CL87" i="1" l="1"/>
  <c r="CH87" i="1"/>
  <c r="CN87" i="1" l="1"/>
  <c r="CM87" i="1"/>
  <c r="CK88" i="1" l="1"/>
  <c r="CI88" i="1"/>
  <c r="CH88" i="1" l="1"/>
  <c r="CL88" i="1"/>
  <c r="CM88" i="1" l="1"/>
  <c r="CN88" i="1"/>
  <c r="CI89" i="1" l="1"/>
  <c r="CK89" i="1"/>
  <c r="CH89" i="1" l="1"/>
  <c r="CL89" i="1"/>
  <c r="CM89" i="1" l="1"/>
  <c r="CN89" i="1"/>
  <c r="CI90" i="1" l="1"/>
  <c r="CK90" i="1"/>
  <c r="CL90" i="1" l="1"/>
  <c r="CH90" i="1"/>
  <c r="CN90" i="1" l="1"/>
  <c r="CM90" i="1"/>
  <c r="CI91" i="1" l="1"/>
  <c r="CK91" i="1"/>
  <c r="CL91" i="1" l="1"/>
  <c r="CH91" i="1"/>
  <c r="CN91" i="1" l="1"/>
  <c r="CM91" i="1"/>
  <c r="CK92" i="1" l="1"/>
  <c r="CI92" i="1"/>
  <c r="CJ159" i="1" l="1"/>
  <c r="CJ152" i="1"/>
  <c r="CJ171" i="1"/>
  <c r="CJ170" i="1" l="1"/>
  <c r="CJ132" i="1" l="1"/>
  <c r="CJ155" i="1"/>
  <c r="CJ157" i="1"/>
  <c r="CJ169" i="1" l="1"/>
  <c r="CJ204" i="1"/>
  <c r="CJ142" i="1" l="1"/>
  <c r="CJ174" i="1"/>
  <c r="CJ153" i="1" l="1"/>
  <c r="CJ94" i="1" l="1"/>
  <c r="CJ117" i="1"/>
  <c r="CJ125" i="1" l="1"/>
  <c r="CJ92" i="1"/>
  <c r="CH92" i="1" s="1"/>
  <c r="CJ138" i="1"/>
  <c r="CJ145" i="1"/>
  <c r="CL92" i="1" l="1"/>
  <c r="CM92" i="1" s="1"/>
  <c r="CN92" i="1"/>
  <c r="CK93" i="1" l="1"/>
  <c r="CL93" i="1" s="1"/>
  <c r="CI93" i="1"/>
  <c r="CH93" i="1" s="1"/>
  <c r="CN93" i="1" s="1"/>
  <c r="CM93" i="1"/>
  <c r="CI94" i="1" l="1"/>
  <c r="CK94" i="1"/>
  <c r="CL94" i="1" l="1"/>
  <c r="CH94" i="1"/>
  <c r="CN94" i="1" l="1"/>
  <c r="CM94" i="1"/>
  <c r="CI95" i="1" l="1"/>
  <c r="CK95" i="1"/>
  <c r="CL95" i="1" l="1"/>
  <c r="CH95" i="1"/>
  <c r="CN95" i="1" l="1"/>
  <c r="CM95" i="1"/>
  <c r="CI96" i="1" l="1"/>
  <c r="CK96" i="1"/>
  <c r="CL96" i="1" l="1"/>
  <c r="CH96" i="1"/>
  <c r="CN96" i="1" l="1"/>
  <c r="CM96" i="1"/>
  <c r="CK97" i="1" l="1"/>
  <c r="CI97" i="1"/>
  <c r="CH97" i="1" l="1"/>
  <c r="CL97" i="1"/>
  <c r="CM97" i="1" l="1"/>
  <c r="CN97" i="1"/>
  <c r="CI98" i="1" l="1"/>
  <c r="CK98" i="1"/>
  <c r="CL98" i="1" l="1"/>
  <c r="CH98" i="1"/>
  <c r="CN98" i="1" l="1"/>
  <c r="CM98" i="1"/>
  <c r="CI99" i="1" l="1"/>
  <c r="CK99" i="1"/>
  <c r="CL99" i="1" l="1"/>
  <c r="CH99" i="1"/>
  <c r="CN99" i="1" l="1"/>
  <c r="CM99" i="1"/>
  <c r="CI100" i="1" l="1"/>
  <c r="CK100" i="1"/>
  <c r="CL100" i="1" l="1"/>
  <c r="CH100" i="1"/>
  <c r="CN100" i="1" l="1"/>
  <c r="CM100" i="1"/>
  <c r="CK101" i="1" l="1"/>
  <c r="CI101" i="1"/>
  <c r="CH101" i="1" l="1"/>
  <c r="CL101" i="1"/>
  <c r="CM101" i="1" l="1"/>
  <c r="CN101" i="1"/>
  <c r="CI102" i="1" l="1"/>
  <c r="CK102" i="1"/>
  <c r="CL102" i="1" l="1"/>
  <c r="CH102" i="1"/>
  <c r="CN102" i="1" l="1"/>
  <c r="CM102" i="1"/>
  <c r="CI103" i="1" l="1"/>
  <c r="CK103" i="1"/>
  <c r="CL103" i="1" l="1"/>
  <c r="CH103" i="1"/>
  <c r="CN103" i="1" l="1"/>
  <c r="CM103" i="1"/>
  <c r="CI104" i="1" l="1"/>
  <c r="CK104" i="1"/>
  <c r="CL104" i="1" l="1"/>
  <c r="CH104" i="1"/>
  <c r="CN104" i="1" l="1"/>
  <c r="CM104" i="1"/>
  <c r="CK105" i="1" l="1"/>
  <c r="CI105" i="1"/>
  <c r="CH105" i="1" l="1"/>
  <c r="CL105" i="1"/>
  <c r="CM105" i="1" l="1"/>
  <c r="CN105" i="1"/>
  <c r="CI106" i="1" l="1"/>
  <c r="CK106" i="1"/>
  <c r="CH106" i="1" l="1"/>
  <c r="CL106" i="1"/>
  <c r="CM106" i="1" l="1"/>
  <c r="CN106" i="1"/>
  <c r="CI107" i="1" l="1"/>
  <c r="CK107" i="1"/>
  <c r="CL107" i="1" l="1"/>
  <c r="CH107" i="1"/>
  <c r="CN107" i="1" l="1"/>
  <c r="CM107" i="1"/>
  <c r="CI108" i="1" l="1"/>
  <c r="CK108" i="1"/>
  <c r="CL108" i="1" l="1"/>
  <c r="CH108" i="1"/>
  <c r="CN108" i="1" l="1"/>
  <c r="CM108" i="1"/>
  <c r="CK109" i="1" l="1"/>
  <c r="CI109" i="1"/>
  <c r="CH109" i="1" l="1"/>
  <c r="CL109" i="1"/>
  <c r="CM109" i="1" l="1"/>
  <c r="CN109" i="1"/>
  <c r="CI110" i="1" l="1"/>
  <c r="CK110" i="1"/>
  <c r="CH110" i="1" l="1"/>
  <c r="CL110" i="1"/>
  <c r="CM110" i="1" l="1"/>
  <c r="CN110" i="1"/>
  <c r="CI111" i="1" l="1"/>
  <c r="CK111" i="1"/>
  <c r="CL111" i="1" l="1"/>
  <c r="CH111" i="1"/>
  <c r="CN111" i="1" l="1"/>
  <c r="CM111" i="1"/>
  <c r="CI112" i="1" l="1"/>
  <c r="CK112" i="1"/>
  <c r="CL112" i="1" l="1"/>
  <c r="CH112" i="1"/>
  <c r="CN112" i="1" l="1"/>
  <c r="CM112" i="1"/>
  <c r="CK113" i="1" l="1"/>
  <c r="CI113" i="1"/>
  <c r="CH113" i="1" l="1"/>
  <c r="CL113" i="1"/>
  <c r="CM113" i="1" l="1"/>
  <c r="CN113" i="1"/>
  <c r="CI114" i="1" l="1"/>
  <c r="CK114" i="1"/>
  <c r="CH114" i="1" l="1"/>
  <c r="CL114" i="1"/>
  <c r="CM114" i="1" l="1"/>
  <c r="CN114" i="1"/>
  <c r="CI115" i="1" l="1"/>
  <c r="CK115" i="1"/>
  <c r="CL115" i="1" l="1"/>
  <c r="CH115" i="1"/>
  <c r="CN115" i="1" l="1"/>
  <c r="CM115" i="1"/>
  <c r="CI116" i="1" l="1"/>
  <c r="CK116" i="1"/>
  <c r="CL116" i="1" l="1"/>
  <c r="CH116" i="1"/>
  <c r="CN116" i="1" l="1"/>
  <c r="CM116" i="1"/>
  <c r="CK117" i="1" l="1"/>
  <c r="CI117" i="1"/>
  <c r="CH117" i="1" l="1"/>
  <c r="CL117" i="1"/>
  <c r="CM117" i="1" l="1"/>
  <c r="CN117" i="1"/>
  <c r="CI118" i="1" l="1"/>
  <c r="CK118" i="1"/>
  <c r="CH118" i="1" l="1"/>
  <c r="CL118" i="1"/>
  <c r="CM118" i="1" l="1"/>
  <c r="CN118" i="1"/>
  <c r="CI119" i="1" l="1"/>
  <c r="CK119" i="1"/>
  <c r="CL119" i="1" l="1"/>
  <c r="CH119" i="1"/>
  <c r="CN119" i="1" l="1"/>
  <c r="CM119" i="1"/>
  <c r="CI120" i="1" l="1"/>
  <c r="CK120" i="1"/>
  <c r="CL120" i="1" l="1"/>
  <c r="CH120" i="1"/>
  <c r="CN120" i="1" l="1"/>
  <c r="CM120" i="1"/>
  <c r="CK121" i="1" l="1"/>
  <c r="CI121" i="1"/>
  <c r="CH121" i="1" l="1"/>
  <c r="CL121" i="1"/>
  <c r="CM121" i="1" l="1"/>
  <c r="CN121" i="1"/>
  <c r="CI122" i="1" l="1"/>
  <c r="CK122" i="1"/>
  <c r="CH122" i="1" l="1"/>
  <c r="CL122" i="1"/>
  <c r="CM122" i="1" l="1"/>
  <c r="CN122" i="1"/>
  <c r="CI123" i="1" l="1"/>
  <c r="CK123" i="1"/>
  <c r="CL123" i="1" l="1"/>
  <c r="CH123" i="1"/>
  <c r="CN123" i="1" l="1"/>
  <c r="CM123" i="1"/>
  <c r="CI124" i="1" l="1"/>
  <c r="CK124" i="1"/>
  <c r="CL124" i="1" l="1"/>
  <c r="CH124" i="1"/>
  <c r="CN124" i="1" l="1"/>
  <c r="CM124" i="1"/>
  <c r="CK125" i="1" l="1"/>
  <c r="CI125" i="1"/>
  <c r="CH125" i="1" l="1"/>
  <c r="CL125" i="1"/>
  <c r="CM125" i="1" l="1"/>
  <c r="CN125" i="1"/>
  <c r="CI126" i="1" l="1"/>
  <c r="CK126" i="1"/>
  <c r="CH126" i="1" l="1"/>
  <c r="CL126" i="1"/>
  <c r="CM126" i="1" l="1"/>
  <c r="CN126" i="1"/>
  <c r="CI127" i="1" l="1"/>
  <c r="CK127" i="1"/>
  <c r="CL127" i="1" l="1"/>
  <c r="CH127" i="1"/>
  <c r="CN127" i="1" l="1"/>
  <c r="CM127" i="1"/>
  <c r="CI128" i="1" l="1"/>
  <c r="CK128" i="1"/>
  <c r="CL128" i="1" l="1"/>
  <c r="CH128" i="1"/>
  <c r="CN128" i="1" l="1"/>
  <c r="CM128" i="1"/>
  <c r="CK129" i="1" l="1"/>
  <c r="CI129" i="1"/>
  <c r="CH129" i="1" l="1"/>
  <c r="CL129" i="1"/>
  <c r="CM129" i="1" l="1"/>
  <c r="CN129" i="1"/>
  <c r="CI130" i="1" l="1"/>
  <c r="CK130" i="1"/>
  <c r="CH130" i="1" l="1"/>
  <c r="CL130" i="1"/>
  <c r="CM130" i="1" l="1"/>
  <c r="CN130" i="1"/>
  <c r="CI131" i="1" l="1"/>
  <c r="CK131" i="1"/>
  <c r="CL131" i="1" l="1"/>
  <c r="CH131" i="1"/>
  <c r="CN131" i="1" l="1"/>
  <c r="CM131" i="1"/>
  <c r="CI132" i="1" l="1"/>
  <c r="CK132" i="1"/>
  <c r="CL132" i="1" l="1"/>
  <c r="CH132" i="1"/>
  <c r="CN132" i="1" l="1"/>
  <c r="CM132" i="1"/>
  <c r="CK133" i="1" l="1"/>
  <c r="CI133" i="1"/>
  <c r="CH133" i="1" l="1"/>
  <c r="CL133" i="1"/>
  <c r="CM133" i="1" l="1"/>
  <c r="CN133" i="1"/>
  <c r="CI134" i="1" l="1"/>
  <c r="CK134" i="1"/>
  <c r="CH134" i="1" l="1"/>
  <c r="CL134" i="1"/>
  <c r="CM134" i="1" l="1"/>
  <c r="CN134" i="1"/>
  <c r="CI135" i="1" l="1"/>
  <c r="CK135" i="1"/>
  <c r="CL135" i="1" l="1"/>
  <c r="CH135" i="1"/>
  <c r="CN135" i="1" l="1"/>
  <c r="CM135" i="1"/>
  <c r="CI136" i="1" l="1"/>
  <c r="CK136" i="1"/>
  <c r="CK145" i="1" l="1"/>
  <c r="CI145" i="1"/>
  <c r="CH145" i="1" l="1"/>
  <c r="CL145" i="1"/>
  <c r="CM145" i="1" l="1"/>
  <c r="CN145" i="1"/>
  <c r="CK146" i="1" l="1"/>
  <c r="CI146" i="1"/>
  <c r="CJ198" i="1" l="1"/>
  <c r="CJ150" i="1"/>
  <c r="CI161" i="1"/>
  <c r="CH161" i="1"/>
  <c r="CN161" i="1" s="1"/>
  <c r="CK161" i="1"/>
  <c r="CL161" i="1"/>
  <c r="CM161" i="1"/>
  <c r="CI162" i="1"/>
  <c r="CH162" i="1"/>
  <c r="CN162" i="1" s="1"/>
  <c r="CK162" i="1"/>
  <c r="CL162" i="1"/>
  <c r="CM162" i="1"/>
  <c r="CI163" i="1"/>
  <c r="CH163" i="1"/>
  <c r="CN163" i="1" s="1"/>
  <c r="CK163" i="1"/>
  <c r="CL163" i="1"/>
  <c r="CM163" i="1"/>
  <c r="CI164" i="1"/>
  <c r="CH164" i="1"/>
  <c r="CN164" i="1"/>
  <c r="CK164" i="1"/>
  <c r="CL164" i="1"/>
  <c r="CM164" i="1"/>
  <c r="CI165" i="1"/>
  <c r="CH165" i="1"/>
  <c r="CN165" i="1" s="1"/>
  <c r="CK165" i="1"/>
  <c r="CL165" i="1"/>
  <c r="CM165" i="1"/>
  <c r="CI166" i="1"/>
  <c r="CH166" i="1"/>
  <c r="CN166" i="1" s="1"/>
  <c r="CK166" i="1"/>
  <c r="CL166" i="1"/>
  <c r="CM166" i="1"/>
  <c r="CI167" i="1"/>
  <c r="CH167" i="1"/>
  <c r="CN167" i="1" s="1"/>
  <c r="CK167" i="1"/>
  <c r="CL167" i="1"/>
  <c r="CM167" i="1"/>
  <c r="CI168" i="1"/>
  <c r="CH168" i="1"/>
  <c r="CN168" i="1" s="1"/>
  <c r="CK168" i="1"/>
  <c r="CL168" i="1"/>
  <c r="CM168" i="1"/>
  <c r="CI169" i="1"/>
  <c r="CH169" i="1"/>
  <c r="CN169" i="1" s="1"/>
  <c r="CK169" i="1"/>
  <c r="CL169" i="1"/>
  <c r="CM169" i="1"/>
  <c r="CI170" i="1"/>
  <c r="CH170" i="1"/>
  <c r="CN170" i="1" s="1"/>
  <c r="CK170" i="1"/>
  <c r="CL170" i="1"/>
  <c r="CM170" i="1"/>
  <c r="CI171" i="1"/>
  <c r="CH171" i="1"/>
  <c r="CN171" i="1" s="1"/>
  <c r="CK171" i="1"/>
  <c r="CL171" i="1"/>
  <c r="CM171" i="1"/>
  <c r="CI172" i="1"/>
  <c r="CH172" i="1"/>
  <c r="CN172" i="1" s="1"/>
  <c r="CK172" i="1"/>
  <c r="CL172" i="1"/>
  <c r="CM172" i="1"/>
  <c r="CI173" i="1"/>
  <c r="CH173" i="1"/>
  <c r="CN173" i="1" s="1"/>
  <c r="CK173" i="1"/>
  <c r="CL173" i="1"/>
  <c r="CM173" i="1"/>
  <c r="CI174" i="1"/>
  <c r="CH174" i="1"/>
  <c r="CN174" i="1" s="1"/>
  <c r="CK174" i="1"/>
  <c r="CL174" i="1"/>
  <c r="CM174" i="1"/>
  <c r="CI175" i="1"/>
  <c r="CH175" i="1"/>
  <c r="CN175" i="1" s="1"/>
  <c r="CK175" i="1"/>
  <c r="CL175" i="1"/>
  <c r="CM175" i="1"/>
  <c r="CI176" i="1"/>
  <c r="CH176" i="1"/>
  <c r="CN176" i="1" s="1"/>
  <c r="CK176" i="1"/>
  <c r="CL176" i="1"/>
  <c r="CM176" i="1"/>
  <c r="CI177" i="1"/>
  <c r="CH177" i="1"/>
  <c r="CN177" i="1" s="1"/>
  <c r="CK177" i="1"/>
  <c r="CL177" i="1"/>
  <c r="CM177" i="1"/>
  <c r="CI178" i="1"/>
  <c r="CH178" i="1"/>
  <c r="CN178" i="1" s="1"/>
  <c r="CK178" i="1"/>
  <c r="CL178" i="1"/>
  <c r="CM178" i="1"/>
  <c r="CI179" i="1"/>
  <c r="CH179" i="1"/>
  <c r="CN179" i="1" s="1"/>
  <c r="CK179" i="1"/>
  <c r="CL179" i="1"/>
  <c r="CM179" i="1"/>
  <c r="CI180" i="1"/>
  <c r="CH180" i="1"/>
  <c r="CN180" i="1" s="1"/>
  <c r="CK180" i="1"/>
  <c r="CL180" i="1"/>
  <c r="CM180" i="1"/>
  <c r="CI181" i="1"/>
  <c r="CH181" i="1"/>
  <c r="CN181" i="1" s="1"/>
  <c r="CK181" i="1"/>
  <c r="CL181" i="1"/>
  <c r="CM181" i="1"/>
  <c r="CI182" i="1"/>
  <c r="CH182" i="1"/>
  <c r="CN182" i="1" s="1"/>
  <c r="CK182" i="1"/>
  <c r="CL182" i="1"/>
  <c r="CM182" i="1"/>
  <c r="CI183" i="1"/>
  <c r="CH183" i="1"/>
  <c r="CN183" i="1" s="1"/>
  <c r="CK183" i="1"/>
  <c r="CL183" i="1"/>
  <c r="CM183" i="1"/>
  <c r="CI184" i="1"/>
  <c r="CH184" i="1"/>
  <c r="CN184" i="1" s="1"/>
  <c r="CK184" i="1"/>
  <c r="CL184" i="1"/>
  <c r="CM184" i="1"/>
  <c r="CI185" i="1"/>
  <c r="CH185" i="1"/>
  <c r="CN185" i="1" s="1"/>
  <c r="CK185" i="1"/>
  <c r="CL185" i="1"/>
  <c r="CM185" i="1"/>
  <c r="CI186" i="1"/>
  <c r="CH186" i="1"/>
  <c r="CN186" i="1" s="1"/>
  <c r="CK186" i="1"/>
  <c r="CL186" i="1"/>
  <c r="CM186" i="1"/>
  <c r="CI187" i="1"/>
  <c r="CH187" i="1"/>
  <c r="CN187" i="1" s="1"/>
  <c r="CK187" i="1"/>
  <c r="CL187" i="1"/>
  <c r="CM187" i="1"/>
  <c r="CI188" i="1"/>
  <c r="CH188" i="1"/>
  <c r="CN188" i="1" s="1"/>
  <c r="CK188" i="1"/>
  <c r="CL188" i="1"/>
  <c r="CM188" i="1"/>
  <c r="CI189" i="1"/>
  <c r="CH189" i="1"/>
  <c r="CN189" i="1" s="1"/>
  <c r="CK189" i="1"/>
  <c r="CL189" i="1"/>
  <c r="CM189" i="1"/>
  <c r="CI190" i="1"/>
  <c r="CH190" i="1"/>
  <c r="CN190" i="1" s="1"/>
  <c r="CK190" i="1"/>
  <c r="CL190" i="1"/>
  <c r="CM190" i="1"/>
  <c r="CI191" i="1"/>
  <c r="CH191" i="1"/>
  <c r="CN191" i="1" s="1"/>
  <c r="CK191" i="1"/>
  <c r="CL191" i="1"/>
  <c r="CM191" i="1"/>
  <c r="CI192" i="1"/>
  <c r="CH192" i="1"/>
  <c r="CN192" i="1" s="1"/>
  <c r="CK192" i="1"/>
  <c r="CL192" i="1"/>
  <c r="CM192" i="1"/>
  <c r="CI193" i="1"/>
  <c r="CH193" i="1"/>
  <c r="CN193" i="1" s="1"/>
  <c r="CK193" i="1"/>
  <c r="CL193" i="1"/>
  <c r="CM193" i="1"/>
  <c r="CI194" i="1"/>
  <c r="CH194" i="1"/>
  <c r="CN194" i="1" s="1"/>
  <c r="CK194" i="1"/>
  <c r="CL194" i="1"/>
  <c r="CM194" i="1"/>
  <c r="CI195" i="1"/>
  <c r="CH195" i="1"/>
  <c r="CN195" i="1" s="1"/>
  <c r="CK195" i="1"/>
  <c r="CL195" i="1"/>
  <c r="CM195" i="1"/>
  <c r="CI196" i="1"/>
  <c r="CH196" i="1"/>
  <c r="CN196" i="1" s="1"/>
  <c r="CK196" i="1"/>
  <c r="CL196" i="1"/>
  <c r="CM196" i="1"/>
  <c r="CI197" i="1"/>
  <c r="CH197" i="1"/>
  <c r="CN197" i="1" s="1"/>
  <c r="CK197" i="1"/>
  <c r="CL197" i="1"/>
  <c r="CM197" i="1"/>
  <c r="CI198" i="1"/>
  <c r="CH198" i="1"/>
  <c r="CN198" i="1" s="1"/>
  <c r="CK198" i="1"/>
  <c r="CL198" i="1"/>
  <c r="CM198" i="1"/>
  <c r="CI199" i="1"/>
  <c r="CH199" i="1"/>
  <c r="CN199" i="1" s="1"/>
  <c r="CK199" i="1"/>
  <c r="CL199" i="1"/>
  <c r="CM199" i="1"/>
  <c r="CI200" i="1"/>
  <c r="CH200" i="1"/>
  <c r="CN200" i="1" s="1"/>
  <c r="CK200" i="1"/>
  <c r="CL200" i="1"/>
  <c r="CM200" i="1"/>
  <c r="CI201" i="1"/>
  <c r="CH201" i="1"/>
  <c r="CN201" i="1"/>
  <c r="CK201" i="1"/>
  <c r="CL201" i="1"/>
  <c r="CM201" i="1"/>
  <c r="CI202" i="1"/>
  <c r="CH202" i="1"/>
  <c r="CN202" i="1" s="1"/>
  <c r="CK202" i="1"/>
  <c r="CL202" i="1"/>
  <c r="CM202" i="1"/>
  <c r="CI203" i="1"/>
  <c r="CH203" i="1"/>
  <c r="CN203" i="1" s="1"/>
  <c r="CK203" i="1"/>
  <c r="CL203" i="1"/>
  <c r="CM203" i="1"/>
  <c r="CI204" i="1"/>
  <c r="CH204" i="1"/>
  <c r="CN204" i="1" s="1"/>
  <c r="CK204" i="1"/>
  <c r="CL204" i="1"/>
  <c r="CM204" i="1"/>
  <c r="CL205" i="1"/>
  <c r="CK205" i="1"/>
  <c r="CJ205" i="1"/>
  <c r="CI205" i="1"/>
  <c r="CH205" i="1"/>
  <c r="CM205" i="1"/>
  <c r="CN205" i="1" l="1"/>
  <c r="CJ146" i="1"/>
  <c r="CH146" i="1"/>
  <c r="CN146" i="1" s="1"/>
  <c r="CL146" i="1"/>
  <c r="CM146" i="1"/>
  <c r="CI147" i="1"/>
  <c r="CH147" i="1"/>
  <c r="CN147" i="1"/>
  <c r="CK147" i="1"/>
  <c r="CL147" i="1"/>
  <c r="CM147" i="1"/>
  <c r="CI148" i="1"/>
  <c r="CH148" i="1"/>
  <c r="CN148" i="1"/>
  <c r="CK148" i="1"/>
  <c r="CL148" i="1"/>
  <c r="CM148" i="1"/>
  <c r="CI149" i="1"/>
  <c r="CH149" i="1"/>
  <c r="CN149" i="1" s="1"/>
  <c r="CK149" i="1"/>
  <c r="CL149" i="1"/>
  <c r="CM149" i="1"/>
  <c r="CI150" i="1"/>
  <c r="CH150" i="1"/>
  <c r="CN150" i="1" s="1"/>
  <c r="CK150" i="1"/>
  <c r="CL150" i="1"/>
  <c r="CM150" i="1"/>
  <c r="CI151" i="1"/>
  <c r="CH151" i="1"/>
  <c r="CN151" i="1"/>
  <c r="CK151" i="1"/>
  <c r="CL151" i="1"/>
  <c r="CM151" i="1"/>
  <c r="CI152" i="1"/>
  <c r="CH152" i="1"/>
  <c r="CN152" i="1"/>
  <c r="CK152" i="1"/>
  <c r="CL152" i="1"/>
  <c r="CM152" i="1"/>
  <c r="CI153" i="1"/>
  <c r="CH153" i="1"/>
  <c r="CN153" i="1"/>
  <c r="CK153" i="1"/>
  <c r="CL153" i="1"/>
  <c r="CM153" i="1"/>
  <c r="CI154" i="1"/>
  <c r="CH154" i="1"/>
  <c r="CN154" i="1" s="1"/>
  <c r="CK154" i="1"/>
  <c r="CL154" i="1"/>
  <c r="CM154" i="1"/>
  <c r="CI155" i="1"/>
  <c r="CH155" i="1"/>
  <c r="CN155" i="1"/>
  <c r="CK155" i="1"/>
  <c r="CL155" i="1"/>
  <c r="CM155" i="1"/>
  <c r="CI156" i="1"/>
  <c r="CH156" i="1"/>
  <c r="CN156" i="1"/>
  <c r="CK156" i="1"/>
  <c r="CL156" i="1"/>
  <c r="CM156" i="1"/>
  <c r="CI157" i="1"/>
  <c r="CH157" i="1"/>
  <c r="CN157" i="1"/>
  <c r="CK157" i="1"/>
  <c r="CL157" i="1"/>
  <c r="CM157" i="1"/>
  <c r="CI158" i="1"/>
  <c r="CH158" i="1"/>
  <c r="CN158" i="1" s="1"/>
  <c r="CK158" i="1"/>
  <c r="CL158" i="1"/>
  <c r="CM158" i="1"/>
  <c r="CI159" i="1"/>
  <c r="CH159" i="1"/>
  <c r="CN159" i="1"/>
  <c r="CK159" i="1"/>
  <c r="CL159" i="1"/>
  <c r="CM159" i="1"/>
  <c r="CL160" i="1"/>
  <c r="CK160" i="1"/>
  <c r="CJ160" i="1"/>
  <c r="CI160" i="1"/>
  <c r="CH160" i="1"/>
  <c r="CM160" i="1"/>
  <c r="CN160" i="1" l="1"/>
  <c r="CJ136" i="1" l="1"/>
  <c r="CL136" i="1" s="1"/>
  <c r="CM136" i="1" l="1"/>
  <c r="CH136" i="1"/>
  <c r="CN136" i="1" l="1"/>
  <c r="CI137" i="1"/>
  <c r="CK137" i="1"/>
  <c r="CH137" i="1" l="1"/>
  <c r="CL137" i="1"/>
  <c r="CM137" i="1" l="1"/>
  <c r="CN137" i="1"/>
  <c r="CI138" i="1" l="1"/>
  <c r="CK138" i="1"/>
  <c r="CL138" i="1" l="1"/>
  <c r="CH138" i="1"/>
  <c r="CN138" i="1" l="1"/>
  <c r="CM138" i="1"/>
  <c r="CK139" i="1" l="1"/>
  <c r="CI139" i="1"/>
  <c r="CH139" i="1" l="1"/>
  <c r="CL139" i="1"/>
  <c r="CM139" i="1" l="1"/>
  <c r="CN139" i="1"/>
  <c r="CK140" i="1" l="1"/>
  <c r="CI140" i="1"/>
  <c r="CH140" i="1" l="1"/>
  <c r="CL140" i="1"/>
  <c r="CM140" i="1" l="1"/>
  <c r="CN140" i="1"/>
  <c r="CI141" i="1" l="1"/>
  <c r="CK141" i="1"/>
  <c r="CL141" i="1" l="1"/>
  <c r="CH141" i="1"/>
  <c r="CN141" i="1" l="1"/>
  <c r="CM141" i="1"/>
  <c r="CI142" i="1" l="1"/>
  <c r="CK142" i="1"/>
  <c r="CL142" i="1" l="1"/>
  <c r="CH142" i="1"/>
  <c r="CN142" i="1" l="1"/>
  <c r="CM142" i="1"/>
  <c r="CK143" i="1" l="1"/>
  <c r="CI143" i="1"/>
  <c r="CH143" i="1" l="1"/>
  <c r="CL143" i="1"/>
  <c r="CM143" i="1" l="1"/>
  <c r="CN143" i="1"/>
  <c r="CI144" i="1" l="1"/>
  <c r="CL144" i="1"/>
  <c r="CM144" i="1" s="1"/>
  <c r="CK144" i="1"/>
  <c r="CJ144" i="1" l="1"/>
  <c r="CL388" i="1"/>
  <c r="CJ389" i="1" s="1"/>
  <c r="CK388" i="1"/>
  <c r="CI388" i="1"/>
  <c r="CH144" i="1" l="1"/>
  <c r="CJ388" i="1"/>
  <c r="CH389" i="1" s="1"/>
  <c r="CN144" i="1" l="1"/>
  <c r="CN27" i="1" s="1"/>
  <c r="E400" i="1" s="1"/>
  <c r="CH388" i="1"/>
  <c r="CP268" i="1" l="1"/>
  <c r="C268" i="1" s="1"/>
  <c r="CQ268" i="1"/>
  <c r="CV268" i="1" s="1"/>
  <c r="CR268" i="1"/>
  <c r="E268" i="1" s="1"/>
  <c r="CS268" i="1"/>
  <c r="F268" i="1" s="1"/>
  <c r="CT268" i="1"/>
  <c r="G268" i="1" s="1"/>
  <c r="CU268" i="1"/>
  <c r="H268" i="1" s="1"/>
  <c r="CW268" i="1"/>
  <c r="CP269" i="1"/>
  <c r="C269" i="1" s="1"/>
  <c r="CQ269" i="1"/>
  <c r="CV269" i="1" s="1"/>
  <c r="CR269" i="1"/>
  <c r="E269" i="1" s="1"/>
  <c r="CS269" i="1"/>
  <c r="F269" i="1" s="1"/>
  <c r="CT269" i="1"/>
  <c r="G269" i="1" s="1"/>
  <c r="CU269" i="1"/>
  <c r="H269" i="1" s="1"/>
  <c r="CW269" i="1"/>
  <c r="CP270" i="1"/>
  <c r="C270" i="1" s="1"/>
  <c r="CQ270" i="1"/>
  <c r="CV270" i="1" s="1"/>
  <c r="CR270" i="1"/>
  <c r="E270" i="1" s="1"/>
  <c r="CS270" i="1"/>
  <c r="F270" i="1" s="1"/>
  <c r="CT270" i="1"/>
  <c r="G270" i="1" s="1"/>
  <c r="CU270" i="1"/>
  <c r="H270" i="1" s="1"/>
  <c r="CW270" i="1"/>
  <c r="CP271" i="1"/>
  <c r="C271" i="1" s="1"/>
  <c r="CQ271" i="1"/>
  <c r="CV271" i="1" s="1"/>
  <c r="CR271" i="1"/>
  <c r="E271" i="1" s="1"/>
  <c r="CS271" i="1"/>
  <c r="F271" i="1" s="1"/>
  <c r="CT271" i="1"/>
  <c r="G271" i="1" s="1"/>
  <c r="CU271" i="1"/>
  <c r="H271" i="1" s="1"/>
  <c r="CW271" i="1"/>
  <c r="CP272" i="1"/>
  <c r="C272" i="1" s="1"/>
  <c r="CQ272" i="1"/>
  <c r="D272" i="1" s="1"/>
  <c r="CR272" i="1"/>
  <c r="E272" i="1" s="1"/>
  <c r="CS272" i="1"/>
  <c r="F272" i="1" s="1"/>
  <c r="CT272" i="1"/>
  <c r="G272" i="1" s="1"/>
  <c r="CU272" i="1"/>
  <c r="H272" i="1" s="1"/>
  <c r="CV272" i="1"/>
  <c r="CW272" i="1"/>
  <c r="CX272" i="1"/>
  <c r="CP273" i="1"/>
  <c r="C273" i="1" s="1"/>
  <c r="CQ273" i="1"/>
  <c r="D273" i="1" s="1"/>
  <c r="CR273" i="1"/>
  <c r="E273" i="1" s="1"/>
  <c r="CS273" i="1"/>
  <c r="F273" i="1" s="1"/>
  <c r="CT273" i="1"/>
  <c r="G273" i="1" s="1"/>
  <c r="CU273" i="1"/>
  <c r="H273" i="1" s="1"/>
  <c r="CV273" i="1"/>
  <c r="CW273" i="1"/>
  <c r="CX273" i="1"/>
  <c r="CP274" i="1"/>
  <c r="C274" i="1" s="1"/>
  <c r="CQ274" i="1"/>
  <c r="D274" i="1" s="1"/>
  <c r="CR274" i="1"/>
  <c r="E274" i="1" s="1"/>
  <c r="CS274" i="1"/>
  <c r="F274" i="1" s="1"/>
  <c r="CT274" i="1"/>
  <c r="G274" i="1" s="1"/>
  <c r="CU274" i="1"/>
  <c r="H274" i="1" s="1"/>
  <c r="CV274" i="1"/>
  <c r="CW274" i="1"/>
  <c r="CX274" i="1"/>
  <c r="CP275" i="1"/>
  <c r="C275" i="1" s="1"/>
  <c r="CQ275" i="1"/>
  <c r="CV275" i="1" s="1"/>
  <c r="CR275" i="1"/>
  <c r="E275" i="1" s="1"/>
  <c r="CS275" i="1"/>
  <c r="F275" i="1" s="1"/>
  <c r="CT275" i="1"/>
  <c r="G275" i="1" s="1"/>
  <c r="CU275" i="1"/>
  <c r="H275" i="1" s="1"/>
  <c r="CW275" i="1"/>
  <c r="CP276" i="1"/>
  <c r="C276" i="1" s="1"/>
  <c r="CQ276" i="1"/>
  <c r="CV276" i="1" s="1"/>
  <c r="CR276" i="1"/>
  <c r="E276" i="1" s="1"/>
  <c r="CS276" i="1"/>
  <c r="F276" i="1" s="1"/>
  <c r="CT276" i="1"/>
  <c r="G276" i="1" s="1"/>
  <c r="CU276" i="1"/>
  <c r="H276" i="1" s="1"/>
  <c r="CW276" i="1"/>
  <c r="CX276" i="1"/>
  <c r="CP277" i="1"/>
  <c r="C277" i="1" s="1"/>
  <c r="CQ277" i="1"/>
  <c r="CV277" i="1" s="1"/>
  <c r="CR277" i="1"/>
  <c r="E277" i="1" s="1"/>
  <c r="CS277" i="1"/>
  <c r="F277" i="1" s="1"/>
  <c r="CT277" i="1"/>
  <c r="G277" i="1" s="1"/>
  <c r="CU277" i="1"/>
  <c r="H277" i="1" s="1"/>
  <c r="CW277" i="1"/>
  <c r="CP278" i="1"/>
  <c r="C278" i="1" s="1"/>
  <c r="CQ278" i="1"/>
  <c r="CV278" i="1" s="1"/>
  <c r="CR278" i="1"/>
  <c r="E278" i="1" s="1"/>
  <c r="CS278" i="1"/>
  <c r="F278" i="1" s="1"/>
  <c r="CT278" i="1"/>
  <c r="G278" i="1" s="1"/>
  <c r="CU278" i="1"/>
  <c r="H278" i="1" s="1"/>
  <c r="CW278" i="1"/>
  <c r="CP279" i="1"/>
  <c r="C279" i="1" s="1"/>
  <c r="CQ279" i="1"/>
  <c r="CV279" i="1" s="1"/>
  <c r="CR279" i="1"/>
  <c r="E279" i="1" s="1"/>
  <c r="CS279" i="1"/>
  <c r="F279" i="1" s="1"/>
  <c r="CT279" i="1"/>
  <c r="G279" i="1" s="1"/>
  <c r="CU279" i="1"/>
  <c r="H279" i="1" s="1"/>
  <c r="CW279" i="1"/>
  <c r="CP280" i="1"/>
  <c r="C280" i="1" s="1"/>
  <c r="CQ280" i="1"/>
  <c r="D280" i="1" s="1"/>
  <c r="CR280" i="1"/>
  <c r="E280" i="1" s="1"/>
  <c r="CS280" i="1"/>
  <c r="F280" i="1" s="1"/>
  <c r="CT280" i="1"/>
  <c r="G280" i="1" s="1"/>
  <c r="CU280" i="1"/>
  <c r="H280" i="1" s="1"/>
  <c r="CV280" i="1"/>
  <c r="CW280" i="1"/>
  <c r="CX280" i="1"/>
  <c r="CP281" i="1"/>
  <c r="C281" i="1" s="1"/>
  <c r="CQ281" i="1"/>
  <c r="D281" i="1" s="1"/>
  <c r="CR281" i="1"/>
  <c r="E281" i="1" s="1"/>
  <c r="CS281" i="1"/>
  <c r="F281" i="1" s="1"/>
  <c r="CT281" i="1"/>
  <c r="G281" i="1" s="1"/>
  <c r="CU281" i="1"/>
  <c r="H281" i="1" s="1"/>
  <c r="CV281" i="1"/>
  <c r="CW281" i="1"/>
  <c r="CX281" i="1"/>
  <c r="CP282" i="1"/>
  <c r="C282" i="1" s="1"/>
  <c r="CQ282" i="1"/>
  <c r="D282" i="1" s="1"/>
  <c r="CR282" i="1"/>
  <c r="E282" i="1" s="1"/>
  <c r="CS282" i="1"/>
  <c r="F282" i="1" s="1"/>
  <c r="CT282" i="1"/>
  <c r="G282" i="1" s="1"/>
  <c r="CU282" i="1"/>
  <c r="H282" i="1" s="1"/>
  <c r="CV282" i="1"/>
  <c r="CW282" i="1"/>
  <c r="CX282" i="1"/>
  <c r="CP283" i="1"/>
  <c r="C283" i="1" s="1"/>
  <c r="CQ283" i="1"/>
  <c r="CV283" i="1" s="1"/>
  <c r="CR283" i="1"/>
  <c r="E283" i="1" s="1"/>
  <c r="CS283" i="1"/>
  <c r="F283" i="1" s="1"/>
  <c r="CT283" i="1"/>
  <c r="G283" i="1" s="1"/>
  <c r="CU283" i="1"/>
  <c r="H283" i="1" s="1"/>
  <c r="CW283" i="1"/>
  <c r="CP284" i="1"/>
  <c r="C284" i="1" s="1"/>
  <c r="CQ284" i="1"/>
  <c r="CV284" i="1" s="1"/>
  <c r="CR284" i="1"/>
  <c r="E284" i="1" s="1"/>
  <c r="CS284" i="1"/>
  <c r="F284" i="1" s="1"/>
  <c r="CT284" i="1"/>
  <c r="G284" i="1" s="1"/>
  <c r="CU284" i="1"/>
  <c r="H284" i="1" s="1"/>
  <c r="CW284" i="1"/>
  <c r="CP285" i="1"/>
  <c r="C285" i="1" s="1"/>
  <c r="CQ285" i="1"/>
  <c r="CV285" i="1" s="1"/>
  <c r="CR285" i="1"/>
  <c r="E285" i="1" s="1"/>
  <c r="CS285" i="1"/>
  <c r="F285" i="1" s="1"/>
  <c r="CT285" i="1"/>
  <c r="G285" i="1" s="1"/>
  <c r="CU285" i="1"/>
  <c r="H285" i="1" s="1"/>
  <c r="CW285" i="1"/>
  <c r="CP286" i="1"/>
  <c r="C286" i="1" s="1"/>
  <c r="CQ286" i="1"/>
  <c r="CV286" i="1" s="1"/>
  <c r="CR286" i="1"/>
  <c r="E286" i="1" s="1"/>
  <c r="CS286" i="1"/>
  <c r="F286" i="1" s="1"/>
  <c r="CT286" i="1"/>
  <c r="G286" i="1" s="1"/>
  <c r="CU286" i="1"/>
  <c r="H286" i="1" s="1"/>
  <c r="CW286" i="1"/>
  <c r="CP287" i="1"/>
  <c r="C287" i="1" s="1"/>
  <c r="CQ287" i="1"/>
  <c r="CV287" i="1" s="1"/>
  <c r="CR287" i="1"/>
  <c r="E287" i="1" s="1"/>
  <c r="CS287" i="1"/>
  <c r="F287" i="1" s="1"/>
  <c r="CT287" i="1"/>
  <c r="G287" i="1" s="1"/>
  <c r="CU287" i="1"/>
  <c r="H287" i="1" s="1"/>
  <c r="CW287" i="1"/>
  <c r="CP288" i="1"/>
  <c r="C288" i="1" s="1"/>
  <c r="CQ288" i="1"/>
  <c r="D288" i="1" s="1"/>
  <c r="CR288" i="1"/>
  <c r="E288" i="1" s="1"/>
  <c r="CS288" i="1"/>
  <c r="F288" i="1" s="1"/>
  <c r="CT288" i="1"/>
  <c r="G288" i="1" s="1"/>
  <c r="CU288" i="1"/>
  <c r="H288" i="1" s="1"/>
  <c r="CV288" i="1"/>
  <c r="CW288" i="1"/>
  <c r="CX288" i="1"/>
  <c r="CP289" i="1"/>
  <c r="C289" i="1" s="1"/>
  <c r="CQ289" i="1"/>
  <c r="D289" i="1" s="1"/>
  <c r="CR289" i="1"/>
  <c r="E289" i="1" s="1"/>
  <c r="CS289" i="1"/>
  <c r="F289" i="1" s="1"/>
  <c r="CT289" i="1"/>
  <c r="G289" i="1" s="1"/>
  <c r="CU289" i="1"/>
  <c r="H289" i="1" s="1"/>
  <c r="CV289" i="1"/>
  <c r="CW289" i="1"/>
  <c r="CX289" i="1"/>
  <c r="CP290" i="1"/>
  <c r="C290" i="1" s="1"/>
  <c r="CQ290" i="1"/>
  <c r="D290" i="1" s="1"/>
  <c r="CR290" i="1"/>
  <c r="E290" i="1" s="1"/>
  <c r="CS290" i="1"/>
  <c r="F290" i="1" s="1"/>
  <c r="CT290" i="1"/>
  <c r="G290" i="1" s="1"/>
  <c r="CU290" i="1"/>
  <c r="H290" i="1" s="1"/>
  <c r="CV290" i="1"/>
  <c r="CW290" i="1"/>
  <c r="CX290" i="1"/>
  <c r="CP291" i="1"/>
  <c r="C291" i="1" s="1"/>
  <c r="CQ291" i="1"/>
  <c r="CV291" i="1" s="1"/>
  <c r="CR291" i="1"/>
  <c r="E291" i="1" s="1"/>
  <c r="CS291" i="1"/>
  <c r="F291" i="1" s="1"/>
  <c r="CT291" i="1"/>
  <c r="G291" i="1" s="1"/>
  <c r="CU291" i="1"/>
  <c r="H291" i="1" s="1"/>
  <c r="CW291" i="1"/>
  <c r="CX291" i="1"/>
  <c r="CP292" i="1"/>
  <c r="C292" i="1" s="1"/>
  <c r="CQ292" i="1"/>
  <c r="CV292" i="1" s="1"/>
  <c r="CR292" i="1"/>
  <c r="E292" i="1" s="1"/>
  <c r="CS292" i="1"/>
  <c r="F292" i="1" s="1"/>
  <c r="CT292" i="1"/>
  <c r="G292" i="1" s="1"/>
  <c r="CU292" i="1"/>
  <c r="H292" i="1" s="1"/>
  <c r="CW292" i="1"/>
  <c r="CX292" i="1"/>
  <c r="CP293" i="1"/>
  <c r="C293" i="1" s="1"/>
  <c r="CQ293" i="1"/>
  <c r="CV293" i="1" s="1"/>
  <c r="CR293" i="1"/>
  <c r="E293" i="1" s="1"/>
  <c r="CS293" i="1"/>
  <c r="F293" i="1" s="1"/>
  <c r="CT293" i="1"/>
  <c r="G293" i="1" s="1"/>
  <c r="CU293" i="1"/>
  <c r="H293" i="1" s="1"/>
  <c r="CW293" i="1"/>
  <c r="CX293" i="1"/>
  <c r="CP294" i="1"/>
  <c r="C294" i="1" s="1"/>
  <c r="CQ294" i="1"/>
  <c r="CV294" i="1" s="1"/>
  <c r="CR294" i="1"/>
  <c r="E294" i="1" s="1"/>
  <c r="CS294" i="1"/>
  <c r="F294" i="1" s="1"/>
  <c r="CT294" i="1"/>
  <c r="G294" i="1" s="1"/>
  <c r="CU294" i="1"/>
  <c r="H294" i="1" s="1"/>
  <c r="CW294" i="1"/>
  <c r="CX294" i="1"/>
  <c r="CP295" i="1"/>
  <c r="C295" i="1" s="1"/>
  <c r="CQ295" i="1"/>
  <c r="CV295" i="1" s="1"/>
  <c r="CR295" i="1"/>
  <c r="E295" i="1" s="1"/>
  <c r="CS295" i="1"/>
  <c r="F295" i="1" s="1"/>
  <c r="CT295" i="1"/>
  <c r="G295" i="1" s="1"/>
  <c r="CU295" i="1"/>
  <c r="H295" i="1" s="1"/>
  <c r="CW295" i="1"/>
  <c r="CX295" i="1"/>
  <c r="CP296" i="1"/>
  <c r="C296" i="1" s="1"/>
  <c r="CQ296" i="1"/>
  <c r="D296" i="1" s="1"/>
  <c r="CR296" i="1"/>
  <c r="E296" i="1" s="1"/>
  <c r="CS296" i="1"/>
  <c r="F296" i="1" s="1"/>
  <c r="CT296" i="1"/>
  <c r="G296" i="1" s="1"/>
  <c r="CU296" i="1"/>
  <c r="H296" i="1" s="1"/>
  <c r="CV296" i="1"/>
  <c r="CW296" i="1"/>
  <c r="CX296" i="1"/>
  <c r="CP297" i="1"/>
  <c r="C297" i="1" s="1"/>
  <c r="CQ297" i="1"/>
  <c r="D297" i="1" s="1"/>
  <c r="CR297" i="1"/>
  <c r="E297" i="1" s="1"/>
  <c r="CS297" i="1"/>
  <c r="F297" i="1" s="1"/>
  <c r="CT297" i="1"/>
  <c r="G297" i="1" s="1"/>
  <c r="CU297" i="1"/>
  <c r="H297" i="1" s="1"/>
  <c r="CV297" i="1"/>
  <c r="CW297" i="1"/>
  <c r="CX297" i="1"/>
  <c r="CP298" i="1"/>
  <c r="C298" i="1" s="1"/>
  <c r="CQ298" i="1"/>
  <c r="D298" i="1" s="1"/>
  <c r="CR298" i="1"/>
  <c r="E298" i="1" s="1"/>
  <c r="CS298" i="1"/>
  <c r="F298" i="1" s="1"/>
  <c r="CT298" i="1"/>
  <c r="G298" i="1" s="1"/>
  <c r="CU298" i="1"/>
  <c r="H298" i="1" s="1"/>
  <c r="CV298" i="1"/>
  <c r="CW298" i="1"/>
  <c r="CX298" i="1"/>
  <c r="CP299" i="1"/>
  <c r="C299" i="1" s="1"/>
  <c r="CQ299" i="1"/>
  <c r="CV299" i="1" s="1"/>
  <c r="CR299" i="1"/>
  <c r="E299" i="1" s="1"/>
  <c r="CS299" i="1"/>
  <c r="F299" i="1" s="1"/>
  <c r="CT299" i="1"/>
  <c r="G299" i="1" s="1"/>
  <c r="CU299" i="1"/>
  <c r="H299" i="1" s="1"/>
  <c r="CW299" i="1"/>
  <c r="CP300" i="1"/>
  <c r="C300" i="1" s="1"/>
  <c r="CQ300" i="1"/>
  <c r="CV300" i="1" s="1"/>
  <c r="CR300" i="1"/>
  <c r="E300" i="1" s="1"/>
  <c r="CS300" i="1"/>
  <c r="F300" i="1" s="1"/>
  <c r="CT300" i="1"/>
  <c r="G300" i="1" s="1"/>
  <c r="CU300" i="1"/>
  <c r="H300" i="1" s="1"/>
  <c r="CW300" i="1"/>
  <c r="CP301" i="1"/>
  <c r="C301" i="1" s="1"/>
  <c r="CQ301" i="1"/>
  <c r="CV301" i="1" s="1"/>
  <c r="CR301" i="1"/>
  <c r="E301" i="1" s="1"/>
  <c r="CS301" i="1"/>
  <c r="F301" i="1" s="1"/>
  <c r="CT301" i="1"/>
  <c r="G301" i="1" s="1"/>
  <c r="CU301" i="1"/>
  <c r="H301" i="1" s="1"/>
  <c r="CW301" i="1"/>
  <c r="CP302" i="1"/>
  <c r="C302" i="1" s="1"/>
  <c r="CQ302" i="1"/>
  <c r="CV302" i="1" s="1"/>
  <c r="CR302" i="1"/>
  <c r="E302" i="1" s="1"/>
  <c r="CS302" i="1"/>
  <c r="F302" i="1" s="1"/>
  <c r="CT302" i="1"/>
  <c r="G302" i="1" s="1"/>
  <c r="CU302" i="1"/>
  <c r="H302" i="1" s="1"/>
  <c r="CW302" i="1"/>
  <c r="CP303" i="1"/>
  <c r="C303" i="1" s="1"/>
  <c r="CQ303" i="1"/>
  <c r="CV303" i="1" s="1"/>
  <c r="CR303" i="1"/>
  <c r="E303" i="1" s="1"/>
  <c r="CS303" i="1"/>
  <c r="F303" i="1" s="1"/>
  <c r="CT303" i="1"/>
  <c r="G303" i="1" s="1"/>
  <c r="CU303" i="1"/>
  <c r="H303" i="1" s="1"/>
  <c r="CW303" i="1"/>
  <c r="CP304" i="1"/>
  <c r="C304" i="1" s="1"/>
  <c r="CQ304" i="1"/>
  <c r="D304" i="1" s="1"/>
  <c r="CR304" i="1"/>
  <c r="E304" i="1" s="1"/>
  <c r="CS304" i="1"/>
  <c r="F304" i="1" s="1"/>
  <c r="CT304" i="1"/>
  <c r="G304" i="1" s="1"/>
  <c r="CU304" i="1"/>
  <c r="H304" i="1" s="1"/>
  <c r="CV304" i="1"/>
  <c r="CW304" i="1"/>
  <c r="CX304" i="1"/>
  <c r="CP305" i="1"/>
  <c r="C305" i="1" s="1"/>
  <c r="CQ305" i="1"/>
  <c r="D305" i="1" s="1"/>
  <c r="CR305" i="1"/>
  <c r="E305" i="1" s="1"/>
  <c r="CS305" i="1"/>
  <c r="F305" i="1" s="1"/>
  <c r="CT305" i="1"/>
  <c r="G305" i="1" s="1"/>
  <c r="CU305" i="1"/>
  <c r="H305" i="1" s="1"/>
  <c r="CV305" i="1"/>
  <c r="CW305" i="1"/>
  <c r="CX305" i="1"/>
  <c r="CP306" i="1"/>
  <c r="C306" i="1" s="1"/>
  <c r="CQ306" i="1"/>
  <c r="D306" i="1" s="1"/>
  <c r="CR306" i="1"/>
  <c r="E306" i="1" s="1"/>
  <c r="CS306" i="1"/>
  <c r="F306" i="1" s="1"/>
  <c r="CT306" i="1"/>
  <c r="G306" i="1" s="1"/>
  <c r="CU306" i="1"/>
  <c r="H306" i="1" s="1"/>
  <c r="CV306" i="1"/>
  <c r="CW306" i="1"/>
  <c r="CX306" i="1"/>
  <c r="CP307" i="1"/>
  <c r="C307" i="1" s="1"/>
  <c r="CQ307" i="1"/>
  <c r="CV307" i="1" s="1"/>
  <c r="CR307" i="1"/>
  <c r="E307" i="1" s="1"/>
  <c r="CS307" i="1"/>
  <c r="F307" i="1" s="1"/>
  <c r="CT307" i="1"/>
  <c r="G307" i="1" s="1"/>
  <c r="CU307" i="1"/>
  <c r="H307" i="1" s="1"/>
  <c r="CW307" i="1"/>
  <c r="CX307" i="1"/>
  <c r="CP308" i="1"/>
  <c r="C308" i="1" s="1"/>
  <c r="CQ308" i="1"/>
  <c r="CV308" i="1" s="1"/>
  <c r="CR308" i="1"/>
  <c r="E308" i="1" s="1"/>
  <c r="CS308" i="1"/>
  <c r="F308" i="1" s="1"/>
  <c r="CT308" i="1"/>
  <c r="G308" i="1" s="1"/>
  <c r="CU308" i="1"/>
  <c r="H308" i="1" s="1"/>
  <c r="CW308" i="1"/>
  <c r="CX308" i="1"/>
  <c r="CP309" i="1"/>
  <c r="C309" i="1" s="1"/>
  <c r="CQ309" i="1"/>
  <c r="CV309" i="1" s="1"/>
  <c r="CR309" i="1"/>
  <c r="E309" i="1" s="1"/>
  <c r="CS309" i="1"/>
  <c r="F309" i="1" s="1"/>
  <c r="CT309" i="1"/>
  <c r="G309" i="1" s="1"/>
  <c r="CU309" i="1"/>
  <c r="H309" i="1" s="1"/>
  <c r="CW309" i="1"/>
  <c r="CX309" i="1"/>
  <c r="CP310" i="1"/>
  <c r="C310" i="1" s="1"/>
  <c r="CQ310" i="1"/>
  <c r="CV310" i="1" s="1"/>
  <c r="CR310" i="1"/>
  <c r="E310" i="1" s="1"/>
  <c r="CS310" i="1"/>
  <c r="F310" i="1" s="1"/>
  <c r="CT310" i="1"/>
  <c r="G310" i="1" s="1"/>
  <c r="CU310" i="1"/>
  <c r="H310" i="1" s="1"/>
  <c r="CW310" i="1"/>
  <c r="CP311" i="1"/>
  <c r="C311" i="1" s="1"/>
  <c r="CQ311" i="1"/>
  <c r="CV311" i="1" s="1"/>
  <c r="CR311" i="1"/>
  <c r="E311" i="1" s="1"/>
  <c r="CS311" i="1"/>
  <c r="F311" i="1" s="1"/>
  <c r="CT311" i="1"/>
  <c r="G311" i="1" s="1"/>
  <c r="CU311" i="1"/>
  <c r="H311" i="1" s="1"/>
  <c r="CW311" i="1"/>
  <c r="CP312" i="1"/>
  <c r="C312" i="1" s="1"/>
  <c r="CQ312" i="1"/>
  <c r="D312" i="1" s="1"/>
  <c r="CR312" i="1"/>
  <c r="E312" i="1" s="1"/>
  <c r="CS312" i="1"/>
  <c r="F312" i="1" s="1"/>
  <c r="CT312" i="1"/>
  <c r="G312" i="1" s="1"/>
  <c r="CU312" i="1"/>
  <c r="H312" i="1" s="1"/>
  <c r="CV312" i="1"/>
  <c r="CW312" i="1"/>
  <c r="CX312" i="1"/>
  <c r="CP313" i="1"/>
  <c r="C313" i="1" s="1"/>
  <c r="CQ313" i="1"/>
  <c r="D313" i="1" s="1"/>
  <c r="CR313" i="1"/>
  <c r="E313" i="1" s="1"/>
  <c r="CS313" i="1"/>
  <c r="F313" i="1" s="1"/>
  <c r="CT313" i="1"/>
  <c r="G313" i="1" s="1"/>
  <c r="CU313" i="1"/>
  <c r="H313" i="1" s="1"/>
  <c r="CV313" i="1"/>
  <c r="CW313" i="1"/>
  <c r="CX313" i="1"/>
  <c r="CP314" i="1"/>
  <c r="C314" i="1" s="1"/>
  <c r="CQ314" i="1"/>
  <c r="D314" i="1" s="1"/>
  <c r="CR314" i="1"/>
  <c r="E314" i="1" s="1"/>
  <c r="CS314" i="1"/>
  <c r="F314" i="1" s="1"/>
  <c r="CT314" i="1"/>
  <c r="G314" i="1" s="1"/>
  <c r="CU314" i="1"/>
  <c r="H314" i="1" s="1"/>
  <c r="CV314" i="1"/>
  <c r="CW314" i="1"/>
  <c r="CX314" i="1"/>
  <c r="CP315" i="1"/>
  <c r="C315" i="1" s="1"/>
  <c r="CQ315" i="1"/>
  <c r="CV315" i="1" s="1"/>
  <c r="CR315" i="1"/>
  <c r="E315" i="1" s="1"/>
  <c r="CS315" i="1"/>
  <c r="F315" i="1" s="1"/>
  <c r="CT315" i="1"/>
  <c r="G315" i="1" s="1"/>
  <c r="CU315" i="1"/>
  <c r="H315" i="1" s="1"/>
  <c r="CW315" i="1"/>
  <c r="CX315" i="1"/>
  <c r="CP316" i="1"/>
  <c r="C316" i="1" s="1"/>
  <c r="CQ316" i="1"/>
  <c r="CV316" i="1" s="1"/>
  <c r="CR316" i="1"/>
  <c r="E316" i="1" s="1"/>
  <c r="CS316" i="1"/>
  <c r="F316" i="1" s="1"/>
  <c r="CT316" i="1"/>
  <c r="G316" i="1" s="1"/>
  <c r="CU316" i="1"/>
  <c r="H316" i="1" s="1"/>
  <c r="CW316" i="1"/>
  <c r="CX316" i="1"/>
  <c r="CP317" i="1"/>
  <c r="C317" i="1" s="1"/>
  <c r="CQ317" i="1"/>
  <c r="CV317" i="1" s="1"/>
  <c r="CR317" i="1"/>
  <c r="E317" i="1" s="1"/>
  <c r="CS317" i="1"/>
  <c r="F317" i="1" s="1"/>
  <c r="CT317" i="1"/>
  <c r="G317" i="1" s="1"/>
  <c r="CU317" i="1"/>
  <c r="H317" i="1" s="1"/>
  <c r="CW317" i="1"/>
  <c r="CX317" i="1"/>
  <c r="CP318" i="1"/>
  <c r="C318" i="1" s="1"/>
  <c r="CQ318" i="1"/>
  <c r="CV318" i="1" s="1"/>
  <c r="CR318" i="1"/>
  <c r="E318" i="1" s="1"/>
  <c r="CS318" i="1"/>
  <c r="F318" i="1" s="1"/>
  <c r="CT318" i="1"/>
  <c r="G318" i="1" s="1"/>
  <c r="CU318" i="1"/>
  <c r="H318" i="1" s="1"/>
  <c r="CW318" i="1"/>
  <c r="CX318" i="1"/>
  <c r="CP319" i="1"/>
  <c r="C319" i="1" s="1"/>
  <c r="CQ319" i="1"/>
  <c r="CV319" i="1" s="1"/>
  <c r="CR319" i="1"/>
  <c r="E319" i="1" s="1"/>
  <c r="CS319" i="1"/>
  <c r="F319" i="1" s="1"/>
  <c r="CT319" i="1"/>
  <c r="G319" i="1" s="1"/>
  <c r="CU319" i="1"/>
  <c r="H319" i="1" s="1"/>
  <c r="CW319" i="1"/>
  <c r="CX319" i="1"/>
  <c r="CP320" i="1"/>
  <c r="C320" i="1" s="1"/>
  <c r="CQ320" i="1"/>
  <c r="D320" i="1" s="1"/>
  <c r="CR320" i="1"/>
  <c r="E320" i="1" s="1"/>
  <c r="CS320" i="1"/>
  <c r="F320" i="1" s="1"/>
  <c r="CT320" i="1"/>
  <c r="G320" i="1" s="1"/>
  <c r="CU320" i="1"/>
  <c r="H320" i="1" s="1"/>
  <c r="CV320" i="1"/>
  <c r="CW320" i="1"/>
  <c r="CX320" i="1"/>
  <c r="CP321" i="1"/>
  <c r="C321" i="1" s="1"/>
  <c r="CQ321" i="1"/>
  <c r="D321" i="1" s="1"/>
  <c r="CR321" i="1"/>
  <c r="E321" i="1" s="1"/>
  <c r="CS321" i="1"/>
  <c r="F321" i="1" s="1"/>
  <c r="CT321" i="1"/>
  <c r="G321" i="1" s="1"/>
  <c r="CU321" i="1"/>
  <c r="H321" i="1" s="1"/>
  <c r="CV321" i="1"/>
  <c r="CW321" i="1"/>
  <c r="CX321" i="1"/>
  <c r="CP322" i="1"/>
  <c r="C322" i="1" s="1"/>
  <c r="CQ322" i="1"/>
  <c r="D322" i="1" s="1"/>
  <c r="CR322" i="1"/>
  <c r="E322" i="1" s="1"/>
  <c r="CS322" i="1"/>
  <c r="F322" i="1" s="1"/>
  <c r="CT322" i="1"/>
  <c r="G322" i="1" s="1"/>
  <c r="CU322" i="1"/>
  <c r="H322" i="1" s="1"/>
  <c r="CV322" i="1"/>
  <c r="CW322" i="1"/>
  <c r="CX322" i="1"/>
  <c r="CP323" i="1"/>
  <c r="C323" i="1" s="1"/>
  <c r="CQ323" i="1"/>
  <c r="CV323" i="1" s="1"/>
  <c r="CR323" i="1"/>
  <c r="E323" i="1" s="1"/>
  <c r="CS323" i="1"/>
  <c r="F323" i="1" s="1"/>
  <c r="CT323" i="1"/>
  <c r="G323" i="1" s="1"/>
  <c r="CU323" i="1"/>
  <c r="H323" i="1" s="1"/>
  <c r="CW323" i="1"/>
  <c r="CP324" i="1"/>
  <c r="C324" i="1" s="1"/>
  <c r="CQ324" i="1"/>
  <c r="CV324" i="1" s="1"/>
  <c r="CR324" i="1"/>
  <c r="E324" i="1" s="1"/>
  <c r="CS324" i="1"/>
  <c r="F324" i="1" s="1"/>
  <c r="CT324" i="1"/>
  <c r="G324" i="1" s="1"/>
  <c r="CU324" i="1"/>
  <c r="H324" i="1" s="1"/>
  <c r="CW324" i="1"/>
  <c r="CP325" i="1"/>
  <c r="C325" i="1" s="1"/>
  <c r="CQ325" i="1"/>
  <c r="CV325" i="1" s="1"/>
  <c r="CR325" i="1"/>
  <c r="E325" i="1" s="1"/>
  <c r="CS325" i="1"/>
  <c r="F325" i="1" s="1"/>
  <c r="CT325" i="1"/>
  <c r="G325" i="1" s="1"/>
  <c r="CU325" i="1"/>
  <c r="H325" i="1" s="1"/>
  <c r="CW325" i="1"/>
  <c r="CP326" i="1"/>
  <c r="C326" i="1" s="1"/>
  <c r="CQ326" i="1"/>
  <c r="CV326" i="1" s="1"/>
  <c r="CR326" i="1"/>
  <c r="E326" i="1" s="1"/>
  <c r="CS326" i="1"/>
  <c r="F326" i="1" s="1"/>
  <c r="CT326" i="1"/>
  <c r="G326" i="1" s="1"/>
  <c r="CU326" i="1"/>
  <c r="H326" i="1" s="1"/>
  <c r="CW326" i="1"/>
  <c r="CP327" i="1"/>
  <c r="C327" i="1" s="1"/>
  <c r="CQ327" i="1"/>
  <c r="CV327" i="1" s="1"/>
  <c r="CR327" i="1"/>
  <c r="E327" i="1" s="1"/>
  <c r="CS327" i="1"/>
  <c r="F327" i="1" s="1"/>
  <c r="CT327" i="1"/>
  <c r="G327" i="1" s="1"/>
  <c r="CU327" i="1"/>
  <c r="H327" i="1" s="1"/>
  <c r="CW327" i="1"/>
  <c r="CP328" i="1"/>
  <c r="C328" i="1" s="1"/>
  <c r="CQ328" i="1"/>
  <c r="D328" i="1" s="1"/>
  <c r="CR328" i="1"/>
  <c r="E328" i="1" s="1"/>
  <c r="CS328" i="1"/>
  <c r="F328" i="1" s="1"/>
  <c r="CT328" i="1"/>
  <c r="G328" i="1" s="1"/>
  <c r="CU328" i="1"/>
  <c r="H328" i="1" s="1"/>
  <c r="CV328" i="1"/>
  <c r="CW328" i="1"/>
  <c r="CX328" i="1"/>
  <c r="CP329" i="1"/>
  <c r="C329" i="1" s="1"/>
  <c r="CQ329" i="1"/>
  <c r="D329" i="1" s="1"/>
  <c r="CR329" i="1"/>
  <c r="E329" i="1" s="1"/>
  <c r="CS329" i="1"/>
  <c r="F329" i="1" s="1"/>
  <c r="CT329" i="1"/>
  <c r="G329" i="1" s="1"/>
  <c r="CU329" i="1"/>
  <c r="H329" i="1" s="1"/>
  <c r="CV329" i="1"/>
  <c r="CW329" i="1"/>
  <c r="CX329" i="1"/>
  <c r="CP330" i="1"/>
  <c r="C330" i="1" s="1"/>
  <c r="CQ330" i="1"/>
  <c r="D330" i="1" s="1"/>
  <c r="CR330" i="1"/>
  <c r="E330" i="1" s="1"/>
  <c r="CS330" i="1"/>
  <c r="F330" i="1" s="1"/>
  <c r="CT330" i="1"/>
  <c r="G330" i="1" s="1"/>
  <c r="CU330" i="1"/>
  <c r="H330" i="1" s="1"/>
  <c r="CV330" i="1"/>
  <c r="CW330" i="1"/>
  <c r="CX330" i="1"/>
  <c r="CP331" i="1"/>
  <c r="C331" i="1" s="1"/>
  <c r="CQ331" i="1"/>
  <c r="CV331" i="1" s="1"/>
  <c r="CR331" i="1"/>
  <c r="E331" i="1" s="1"/>
  <c r="CS331" i="1"/>
  <c r="F331" i="1" s="1"/>
  <c r="CT331" i="1"/>
  <c r="G331" i="1" s="1"/>
  <c r="CU331" i="1"/>
  <c r="H331" i="1" s="1"/>
  <c r="CW331" i="1"/>
  <c r="CP332" i="1"/>
  <c r="C332" i="1" s="1"/>
  <c r="CQ332" i="1"/>
  <c r="CV332" i="1" s="1"/>
  <c r="CR332" i="1"/>
  <c r="E332" i="1" s="1"/>
  <c r="CS332" i="1"/>
  <c r="F332" i="1" s="1"/>
  <c r="CT332" i="1"/>
  <c r="G332" i="1" s="1"/>
  <c r="CU332" i="1"/>
  <c r="H332" i="1" s="1"/>
  <c r="CW332" i="1"/>
  <c r="CP333" i="1"/>
  <c r="C333" i="1" s="1"/>
  <c r="CQ333" i="1"/>
  <c r="CV333" i="1" s="1"/>
  <c r="CR333" i="1"/>
  <c r="E333" i="1" s="1"/>
  <c r="CS333" i="1"/>
  <c r="F333" i="1" s="1"/>
  <c r="CT333" i="1"/>
  <c r="G333" i="1" s="1"/>
  <c r="CU333" i="1"/>
  <c r="H333" i="1" s="1"/>
  <c r="CW333" i="1"/>
  <c r="CP334" i="1"/>
  <c r="C334" i="1" s="1"/>
  <c r="CQ334" i="1"/>
  <c r="CV334" i="1" s="1"/>
  <c r="CR334" i="1"/>
  <c r="E334" i="1" s="1"/>
  <c r="CS334" i="1"/>
  <c r="F334" i="1" s="1"/>
  <c r="CT334" i="1"/>
  <c r="G334" i="1" s="1"/>
  <c r="CU334" i="1"/>
  <c r="H334" i="1" s="1"/>
  <c r="CW334" i="1"/>
  <c r="CP335" i="1"/>
  <c r="C335" i="1" s="1"/>
  <c r="CQ335" i="1"/>
  <c r="CV335" i="1" s="1"/>
  <c r="CR335" i="1"/>
  <c r="E335" i="1" s="1"/>
  <c r="CS335" i="1"/>
  <c r="F335" i="1" s="1"/>
  <c r="CT335" i="1"/>
  <c r="G335" i="1" s="1"/>
  <c r="CU335" i="1"/>
  <c r="H335" i="1" s="1"/>
  <c r="CW335" i="1"/>
  <c r="CP336" i="1"/>
  <c r="C336" i="1" s="1"/>
  <c r="CQ336" i="1"/>
  <c r="D336" i="1" s="1"/>
  <c r="CR336" i="1"/>
  <c r="E336" i="1" s="1"/>
  <c r="CS336" i="1"/>
  <c r="F336" i="1" s="1"/>
  <c r="CT336" i="1"/>
  <c r="G336" i="1" s="1"/>
  <c r="CU336" i="1"/>
  <c r="H336" i="1" s="1"/>
  <c r="CV336" i="1"/>
  <c r="CW336" i="1"/>
  <c r="CX336" i="1"/>
  <c r="CP337" i="1"/>
  <c r="C337" i="1" s="1"/>
  <c r="CQ337" i="1"/>
  <c r="D337" i="1" s="1"/>
  <c r="CR337" i="1"/>
  <c r="E337" i="1" s="1"/>
  <c r="CS337" i="1"/>
  <c r="F337" i="1" s="1"/>
  <c r="CT337" i="1"/>
  <c r="G337" i="1" s="1"/>
  <c r="CU337" i="1"/>
  <c r="H337" i="1" s="1"/>
  <c r="CV337" i="1"/>
  <c r="CW337" i="1"/>
  <c r="CX337" i="1"/>
  <c r="CP338" i="1"/>
  <c r="C338" i="1" s="1"/>
  <c r="CQ338" i="1"/>
  <c r="D338" i="1" s="1"/>
  <c r="CR338" i="1"/>
  <c r="E338" i="1" s="1"/>
  <c r="CS338" i="1"/>
  <c r="F338" i="1" s="1"/>
  <c r="CT338" i="1"/>
  <c r="G338" i="1" s="1"/>
  <c r="CU338" i="1"/>
  <c r="H338" i="1" s="1"/>
  <c r="CV338" i="1"/>
  <c r="CW338" i="1"/>
  <c r="CX338" i="1"/>
  <c r="CP339" i="1"/>
  <c r="C339" i="1" s="1"/>
  <c r="CQ339" i="1"/>
  <c r="CV339" i="1" s="1"/>
  <c r="CR339" i="1"/>
  <c r="E339" i="1" s="1"/>
  <c r="CS339" i="1"/>
  <c r="F339" i="1" s="1"/>
  <c r="CT339" i="1"/>
  <c r="G339" i="1" s="1"/>
  <c r="CU339" i="1"/>
  <c r="H339" i="1" s="1"/>
  <c r="CW339" i="1"/>
  <c r="CX339" i="1"/>
  <c r="CP340" i="1"/>
  <c r="C340" i="1" s="1"/>
  <c r="CQ340" i="1"/>
  <c r="CV340" i="1" s="1"/>
  <c r="CR340" i="1"/>
  <c r="E340" i="1" s="1"/>
  <c r="CS340" i="1"/>
  <c r="F340" i="1" s="1"/>
  <c r="CT340" i="1"/>
  <c r="G340" i="1" s="1"/>
  <c r="CU340" i="1"/>
  <c r="H340" i="1" s="1"/>
  <c r="CW340" i="1"/>
  <c r="CP341" i="1"/>
  <c r="C341" i="1" s="1"/>
  <c r="CQ341" i="1"/>
  <c r="CV341" i="1" s="1"/>
  <c r="CR341" i="1"/>
  <c r="E341" i="1" s="1"/>
  <c r="CS341" i="1"/>
  <c r="F341" i="1" s="1"/>
  <c r="CT341" i="1"/>
  <c r="G341" i="1" s="1"/>
  <c r="CU341" i="1"/>
  <c r="H341" i="1" s="1"/>
  <c r="CW341" i="1"/>
  <c r="CP342" i="1"/>
  <c r="C342" i="1" s="1"/>
  <c r="CQ342" i="1"/>
  <c r="CV342" i="1" s="1"/>
  <c r="CR342" i="1"/>
  <c r="E342" i="1" s="1"/>
  <c r="CS342" i="1"/>
  <c r="F342" i="1" s="1"/>
  <c r="CT342" i="1"/>
  <c r="G342" i="1" s="1"/>
  <c r="CU342" i="1"/>
  <c r="H342" i="1" s="1"/>
  <c r="CW342" i="1"/>
  <c r="CP343" i="1"/>
  <c r="C343" i="1" s="1"/>
  <c r="CQ343" i="1"/>
  <c r="CV343" i="1" s="1"/>
  <c r="CR343" i="1"/>
  <c r="E343" i="1" s="1"/>
  <c r="CS343" i="1"/>
  <c r="F343" i="1" s="1"/>
  <c r="CT343" i="1"/>
  <c r="G343" i="1" s="1"/>
  <c r="CU343" i="1"/>
  <c r="H343" i="1" s="1"/>
  <c r="CW343" i="1"/>
  <c r="CP344" i="1"/>
  <c r="C344" i="1" s="1"/>
  <c r="CQ344" i="1"/>
  <c r="D344" i="1" s="1"/>
  <c r="CR344" i="1"/>
  <c r="E344" i="1" s="1"/>
  <c r="CS344" i="1"/>
  <c r="F344" i="1" s="1"/>
  <c r="CT344" i="1"/>
  <c r="G344" i="1" s="1"/>
  <c r="CU344" i="1"/>
  <c r="H344" i="1" s="1"/>
  <c r="CV344" i="1"/>
  <c r="CW344" i="1"/>
  <c r="CX344" i="1"/>
  <c r="CP345" i="1"/>
  <c r="C345" i="1" s="1"/>
  <c r="CQ345" i="1"/>
  <c r="D345" i="1" s="1"/>
  <c r="CR345" i="1"/>
  <c r="E345" i="1" s="1"/>
  <c r="CS345" i="1"/>
  <c r="F345" i="1" s="1"/>
  <c r="CT345" i="1"/>
  <c r="G345" i="1" s="1"/>
  <c r="CU345" i="1"/>
  <c r="H345" i="1" s="1"/>
  <c r="CV345" i="1"/>
  <c r="CW345" i="1"/>
  <c r="CX345" i="1"/>
  <c r="CP346" i="1"/>
  <c r="C346" i="1" s="1"/>
  <c r="CQ346" i="1"/>
  <c r="D346" i="1" s="1"/>
  <c r="CR346" i="1"/>
  <c r="E346" i="1" s="1"/>
  <c r="CS346" i="1"/>
  <c r="F346" i="1" s="1"/>
  <c r="CT346" i="1"/>
  <c r="G346" i="1" s="1"/>
  <c r="CU346" i="1"/>
  <c r="H346" i="1" s="1"/>
  <c r="CV346" i="1"/>
  <c r="CW346" i="1"/>
  <c r="CX346" i="1"/>
  <c r="CP347" i="1"/>
  <c r="C347" i="1" s="1"/>
  <c r="CQ347" i="1"/>
  <c r="CV347" i="1" s="1"/>
  <c r="CR347" i="1"/>
  <c r="E347" i="1" s="1"/>
  <c r="CS347" i="1"/>
  <c r="F347" i="1" s="1"/>
  <c r="CT347" i="1"/>
  <c r="G347" i="1" s="1"/>
  <c r="CU347" i="1"/>
  <c r="H347" i="1" s="1"/>
  <c r="CW347" i="1"/>
  <c r="CX347" i="1"/>
  <c r="CP348" i="1"/>
  <c r="CX348" i="1" s="1"/>
  <c r="CQ348" i="1"/>
  <c r="D348" i="1" s="1"/>
  <c r="CR348" i="1"/>
  <c r="E348" i="1" s="1"/>
  <c r="CS348" i="1"/>
  <c r="F348" i="1" s="1"/>
  <c r="CT348" i="1"/>
  <c r="G348" i="1" s="1"/>
  <c r="CU348" i="1"/>
  <c r="H348" i="1" s="1"/>
  <c r="CW348" i="1"/>
  <c r="CP349" i="1"/>
  <c r="C349" i="1" s="1"/>
  <c r="CQ349" i="1"/>
  <c r="CV349" i="1" s="1"/>
  <c r="CR349" i="1"/>
  <c r="E349" i="1" s="1"/>
  <c r="CS349" i="1"/>
  <c r="F349" i="1" s="1"/>
  <c r="CT349" i="1"/>
  <c r="G349" i="1" s="1"/>
  <c r="CU349" i="1"/>
  <c r="H349" i="1" s="1"/>
  <c r="CW349" i="1"/>
  <c r="CP350" i="1"/>
  <c r="C350" i="1" s="1"/>
  <c r="CQ350" i="1"/>
  <c r="D350" i="1" s="1"/>
  <c r="CR350" i="1"/>
  <c r="E350" i="1" s="1"/>
  <c r="CS350" i="1"/>
  <c r="F350" i="1" s="1"/>
  <c r="CT350" i="1"/>
  <c r="G350" i="1" s="1"/>
  <c r="CU350" i="1"/>
  <c r="H350" i="1" s="1"/>
  <c r="CV350" i="1"/>
  <c r="CW350" i="1"/>
  <c r="CX350" i="1"/>
  <c r="CP351" i="1"/>
  <c r="C351" i="1" s="1"/>
  <c r="CQ351" i="1"/>
  <c r="D351" i="1" s="1"/>
  <c r="CR351" i="1"/>
  <c r="E351" i="1" s="1"/>
  <c r="CS351" i="1"/>
  <c r="F351" i="1" s="1"/>
  <c r="CT351" i="1"/>
  <c r="G351" i="1" s="1"/>
  <c r="CU351" i="1"/>
  <c r="H351" i="1" s="1"/>
  <c r="CV351" i="1"/>
  <c r="CW351" i="1"/>
  <c r="CX351" i="1"/>
  <c r="CP352" i="1"/>
  <c r="C352" i="1" s="1"/>
  <c r="CQ352" i="1"/>
  <c r="D352" i="1" s="1"/>
  <c r="CR352" i="1"/>
  <c r="E352" i="1" s="1"/>
  <c r="CS352" i="1"/>
  <c r="F352" i="1" s="1"/>
  <c r="CT352" i="1"/>
  <c r="G352" i="1" s="1"/>
  <c r="CU352" i="1"/>
  <c r="H352" i="1" s="1"/>
  <c r="CV352" i="1"/>
  <c r="CW352" i="1"/>
  <c r="CX352" i="1"/>
  <c r="CP353" i="1"/>
  <c r="C353" i="1" s="1"/>
  <c r="CQ353" i="1"/>
  <c r="CV353" i="1" s="1"/>
  <c r="CR353" i="1"/>
  <c r="E353" i="1" s="1"/>
  <c r="CS353" i="1"/>
  <c r="F353" i="1" s="1"/>
  <c r="CT353" i="1"/>
  <c r="G353" i="1" s="1"/>
  <c r="CU353" i="1"/>
  <c r="H353" i="1" s="1"/>
  <c r="CW353" i="1"/>
  <c r="CX353" i="1"/>
  <c r="CP354" i="1"/>
  <c r="C354" i="1" s="1"/>
  <c r="CQ354" i="1"/>
  <c r="CV354" i="1" s="1"/>
  <c r="CR354" i="1"/>
  <c r="E354" i="1" s="1"/>
  <c r="CS354" i="1"/>
  <c r="F354" i="1" s="1"/>
  <c r="CT354" i="1"/>
  <c r="G354" i="1" s="1"/>
  <c r="CU354" i="1"/>
  <c r="H354" i="1" s="1"/>
  <c r="CW354" i="1"/>
  <c r="CX354" i="1"/>
  <c r="CP355" i="1"/>
  <c r="C355" i="1" s="1"/>
  <c r="CQ355" i="1"/>
  <c r="CV355" i="1" s="1"/>
  <c r="CR355" i="1"/>
  <c r="E355" i="1" s="1"/>
  <c r="CS355" i="1"/>
  <c r="F355" i="1" s="1"/>
  <c r="CT355" i="1"/>
  <c r="G355" i="1" s="1"/>
  <c r="CU355" i="1"/>
  <c r="H355" i="1" s="1"/>
  <c r="CW355" i="1"/>
  <c r="CX355" i="1"/>
  <c r="CP356" i="1"/>
  <c r="C356" i="1" s="1"/>
  <c r="CQ356" i="1"/>
  <c r="CV356" i="1" s="1"/>
  <c r="CR356" i="1"/>
  <c r="E356" i="1" s="1"/>
  <c r="CS356" i="1"/>
  <c r="F356" i="1" s="1"/>
  <c r="CT356" i="1"/>
  <c r="G356" i="1" s="1"/>
  <c r="CU356" i="1"/>
  <c r="H356" i="1" s="1"/>
  <c r="CW356" i="1"/>
  <c r="CX356" i="1"/>
  <c r="CP357" i="1"/>
  <c r="C357" i="1" s="1"/>
  <c r="CQ357" i="1"/>
  <c r="CV357" i="1" s="1"/>
  <c r="CR357" i="1"/>
  <c r="E357" i="1" s="1"/>
  <c r="CS357" i="1"/>
  <c r="F357" i="1" s="1"/>
  <c r="CT357" i="1"/>
  <c r="G357" i="1" s="1"/>
  <c r="CU357" i="1"/>
  <c r="H357" i="1" s="1"/>
  <c r="CW357" i="1"/>
  <c r="CX357" i="1"/>
  <c r="CP358" i="1"/>
  <c r="C358" i="1" s="1"/>
  <c r="CQ358" i="1"/>
  <c r="D358" i="1" s="1"/>
  <c r="CR358" i="1"/>
  <c r="E358" i="1" s="1"/>
  <c r="CS358" i="1"/>
  <c r="F358" i="1" s="1"/>
  <c r="CT358" i="1"/>
  <c r="G358" i="1" s="1"/>
  <c r="CU358" i="1"/>
  <c r="H358" i="1" s="1"/>
  <c r="CV358" i="1"/>
  <c r="CW358" i="1"/>
  <c r="CX358" i="1"/>
  <c r="CP359" i="1"/>
  <c r="C359" i="1" s="1"/>
  <c r="CQ359" i="1"/>
  <c r="D359" i="1" s="1"/>
  <c r="CR359" i="1"/>
  <c r="E359" i="1" s="1"/>
  <c r="CS359" i="1"/>
  <c r="F359" i="1" s="1"/>
  <c r="CT359" i="1"/>
  <c r="G359" i="1" s="1"/>
  <c r="CU359" i="1"/>
  <c r="H359" i="1" s="1"/>
  <c r="CV359" i="1"/>
  <c r="CW359" i="1"/>
  <c r="CX359" i="1"/>
  <c r="CP360" i="1"/>
  <c r="C360" i="1" s="1"/>
  <c r="CQ360" i="1"/>
  <c r="D360" i="1" s="1"/>
  <c r="CR360" i="1"/>
  <c r="E360" i="1" s="1"/>
  <c r="CS360" i="1"/>
  <c r="F360" i="1" s="1"/>
  <c r="CT360" i="1"/>
  <c r="G360" i="1" s="1"/>
  <c r="CU360" i="1"/>
  <c r="H360" i="1" s="1"/>
  <c r="CV360" i="1"/>
  <c r="CW360" i="1"/>
  <c r="CX360" i="1"/>
  <c r="CP361" i="1"/>
  <c r="C361" i="1" s="1"/>
  <c r="CQ361" i="1"/>
  <c r="CV361" i="1" s="1"/>
  <c r="CR361" i="1"/>
  <c r="E361" i="1" s="1"/>
  <c r="CS361" i="1"/>
  <c r="F361" i="1" s="1"/>
  <c r="CT361" i="1"/>
  <c r="G361" i="1" s="1"/>
  <c r="CU361" i="1"/>
  <c r="H361" i="1" s="1"/>
  <c r="CW361" i="1"/>
  <c r="CX361" i="1"/>
  <c r="CP362" i="1"/>
  <c r="C362" i="1" s="1"/>
  <c r="CQ362" i="1"/>
  <c r="CV362" i="1" s="1"/>
  <c r="CR362" i="1"/>
  <c r="E362" i="1" s="1"/>
  <c r="CS362" i="1"/>
  <c r="F362" i="1" s="1"/>
  <c r="CT362" i="1"/>
  <c r="G362" i="1" s="1"/>
  <c r="CU362" i="1"/>
  <c r="H362" i="1" s="1"/>
  <c r="CW362" i="1"/>
  <c r="CX362" i="1"/>
  <c r="CP363" i="1"/>
  <c r="C363" i="1" s="1"/>
  <c r="CQ363" i="1"/>
  <c r="CV363" i="1" s="1"/>
  <c r="CR363" i="1"/>
  <c r="E363" i="1" s="1"/>
  <c r="CS363" i="1"/>
  <c r="F363" i="1" s="1"/>
  <c r="CT363" i="1"/>
  <c r="G363" i="1" s="1"/>
  <c r="CU363" i="1"/>
  <c r="H363" i="1" s="1"/>
  <c r="CW363" i="1"/>
  <c r="CX363" i="1"/>
  <c r="CP364" i="1"/>
  <c r="C364" i="1" s="1"/>
  <c r="CQ364" i="1"/>
  <c r="CV364" i="1" s="1"/>
  <c r="CR364" i="1"/>
  <c r="E364" i="1" s="1"/>
  <c r="CS364" i="1"/>
  <c r="F364" i="1" s="1"/>
  <c r="CT364" i="1"/>
  <c r="G364" i="1" s="1"/>
  <c r="CU364" i="1"/>
  <c r="H364" i="1" s="1"/>
  <c r="CW364" i="1"/>
  <c r="CX364" i="1"/>
  <c r="CP365" i="1"/>
  <c r="C365" i="1" s="1"/>
  <c r="CQ365" i="1"/>
  <c r="CV365" i="1" s="1"/>
  <c r="CR365" i="1"/>
  <c r="E365" i="1" s="1"/>
  <c r="CS365" i="1"/>
  <c r="F365" i="1" s="1"/>
  <c r="CT365" i="1"/>
  <c r="G365" i="1" s="1"/>
  <c r="CU365" i="1"/>
  <c r="H365" i="1" s="1"/>
  <c r="CW365" i="1"/>
  <c r="CX365" i="1"/>
  <c r="CP366" i="1"/>
  <c r="C366" i="1" s="1"/>
  <c r="CQ366" i="1"/>
  <c r="D366" i="1" s="1"/>
  <c r="CR366" i="1"/>
  <c r="E366" i="1" s="1"/>
  <c r="CS366" i="1"/>
  <c r="F366" i="1" s="1"/>
  <c r="CT366" i="1"/>
  <c r="G366" i="1" s="1"/>
  <c r="CU366" i="1"/>
  <c r="H366" i="1" s="1"/>
  <c r="CV366" i="1"/>
  <c r="CW366" i="1"/>
  <c r="CX366" i="1"/>
  <c r="CP367" i="1"/>
  <c r="C367" i="1" s="1"/>
  <c r="CQ367" i="1"/>
  <c r="D367" i="1" s="1"/>
  <c r="CR367" i="1"/>
  <c r="E367" i="1" s="1"/>
  <c r="CS367" i="1"/>
  <c r="F367" i="1" s="1"/>
  <c r="CT367" i="1"/>
  <c r="G367" i="1" s="1"/>
  <c r="CU367" i="1"/>
  <c r="H367" i="1" s="1"/>
  <c r="CV367" i="1"/>
  <c r="CW367" i="1"/>
  <c r="CX367" i="1"/>
  <c r="CP368" i="1"/>
  <c r="C368" i="1" s="1"/>
  <c r="CQ368" i="1"/>
  <c r="D368" i="1" s="1"/>
  <c r="CR368" i="1"/>
  <c r="E368" i="1" s="1"/>
  <c r="CS368" i="1"/>
  <c r="F368" i="1" s="1"/>
  <c r="CT368" i="1"/>
  <c r="G368" i="1" s="1"/>
  <c r="CU368" i="1"/>
  <c r="H368" i="1" s="1"/>
  <c r="CV368" i="1"/>
  <c r="CW368" i="1"/>
  <c r="CX368" i="1"/>
  <c r="CP369" i="1"/>
  <c r="C369" i="1" s="1"/>
  <c r="CQ369" i="1"/>
  <c r="CV369" i="1" s="1"/>
  <c r="CR369" i="1"/>
  <c r="E369" i="1" s="1"/>
  <c r="CS369" i="1"/>
  <c r="F369" i="1" s="1"/>
  <c r="CT369" i="1"/>
  <c r="G369" i="1" s="1"/>
  <c r="CU369" i="1"/>
  <c r="H369" i="1" s="1"/>
  <c r="CW369" i="1"/>
  <c r="CX369" i="1"/>
  <c r="CP370" i="1"/>
  <c r="C370" i="1" s="1"/>
  <c r="CQ370" i="1"/>
  <c r="D370" i="1" s="1"/>
  <c r="CR370" i="1"/>
  <c r="E370" i="1" s="1"/>
  <c r="CS370" i="1"/>
  <c r="F370" i="1" s="1"/>
  <c r="CT370" i="1"/>
  <c r="G370" i="1" s="1"/>
  <c r="CU370" i="1"/>
  <c r="H370" i="1" s="1"/>
  <c r="CV370" i="1"/>
  <c r="CW370" i="1"/>
  <c r="CX370" i="1"/>
  <c r="CP371" i="1"/>
  <c r="C371" i="1" s="1"/>
  <c r="CQ371" i="1"/>
  <c r="CV371" i="1" s="1"/>
  <c r="CR371" i="1"/>
  <c r="E371" i="1" s="1"/>
  <c r="CS371" i="1"/>
  <c r="F371" i="1" s="1"/>
  <c r="CT371" i="1"/>
  <c r="G371" i="1" s="1"/>
  <c r="CU371" i="1"/>
  <c r="H371" i="1" s="1"/>
  <c r="CW371" i="1"/>
  <c r="CP372" i="1"/>
  <c r="C372" i="1" s="1"/>
  <c r="CQ372" i="1"/>
  <c r="CV372" i="1" s="1"/>
  <c r="CR372" i="1"/>
  <c r="E372" i="1" s="1"/>
  <c r="CS372" i="1"/>
  <c r="F372" i="1" s="1"/>
  <c r="CT372" i="1"/>
  <c r="G372" i="1" s="1"/>
  <c r="CU372" i="1"/>
  <c r="H372" i="1" s="1"/>
  <c r="CW372" i="1"/>
  <c r="CP373" i="1"/>
  <c r="C373" i="1" s="1"/>
  <c r="CQ373" i="1"/>
  <c r="CV373" i="1" s="1"/>
  <c r="CR373" i="1"/>
  <c r="E373" i="1" s="1"/>
  <c r="CS373" i="1"/>
  <c r="F373" i="1" s="1"/>
  <c r="CT373" i="1"/>
  <c r="G373" i="1" s="1"/>
  <c r="CU373" i="1"/>
  <c r="H373" i="1" s="1"/>
  <c r="CW373" i="1"/>
  <c r="CP374" i="1"/>
  <c r="C374" i="1" s="1"/>
  <c r="CQ374" i="1"/>
  <c r="D374" i="1" s="1"/>
  <c r="CR374" i="1"/>
  <c r="E374" i="1" s="1"/>
  <c r="CS374" i="1"/>
  <c r="F374" i="1" s="1"/>
  <c r="CT374" i="1"/>
  <c r="G374" i="1" s="1"/>
  <c r="CU374" i="1"/>
  <c r="H374" i="1" s="1"/>
  <c r="CV374" i="1"/>
  <c r="CW374" i="1"/>
  <c r="CX374" i="1"/>
  <c r="CP375" i="1"/>
  <c r="C375" i="1" s="1"/>
  <c r="CQ375" i="1"/>
  <c r="D375" i="1" s="1"/>
  <c r="CR375" i="1"/>
  <c r="E375" i="1" s="1"/>
  <c r="CS375" i="1"/>
  <c r="F375" i="1" s="1"/>
  <c r="CT375" i="1"/>
  <c r="G375" i="1" s="1"/>
  <c r="CU375" i="1"/>
  <c r="H375" i="1" s="1"/>
  <c r="CV375" i="1"/>
  <c r="CW375" i="1"/>
  <c r="CX375" i="1"/>
  <c r="CP376" i="1"/>
  <c r="C376" i="1" s="1"/>
  <c r="CQ376" i="1"/>
  <c r="D376" i="1" s="1"/>
  <c r="CR376" i="1"/>
  <c r="E376" i="1" s="1"/>
  <c r="CS376" i="1"/>
  <c r="F376" i="1" s="1"/>
  <c r="CT376" i="1"/>
  <c r="G376" i="1" s="1"/>
  <c r="CU376" i="1"/>
  <c r="H376" i="1" s="1"/>
  <c r="CV376" i="1"/>
  <c r="CW376" i="1"/>
  <c r="CX376" i="1"/>
  <c r="CP377" i="1"/>
  <c r="C377" i="1" s="1"/>
  <c r="CQ377" i="1"/>
  <c r="CV377" i="1" s="1"/>
  <c r="CR377" i="1"/>
  <c r="E377" i="1" s="1"/>
  <c r="CS377" i="1"/>
  <c r="F377" i="1" s="1"/>
  <c r="CT377" i="1"/>
  <c r="G377" i="1" s="1"/>
  <c r="CU377" i="1"/>
  <c r="H377" i="1" s="1"/>
  <c r="CW377" i="1"/>
  <c r="CP378" i="1"/>
  <c r="C378" i="1" s="1"/>
  <c r="CQ378" i="1"/>
  <c r="D378" i="1" s="1"/>
  <c r="CR378" i="1"/>
  <c r="E378" i="1" s="1"/>
  <c r="CS378" i="1"/>
  <c r="F378" i="1" s="1"/>
  <c r="CT378" i="1"/>
  <c r="G378" i="1" s="1"/>
  <c r="CU378" i="1"/>
  <c r="H378" i="1" s="1"/>
  <c r="CV378" i="1"/>
  <c r="CW378" i="1"/>
  <c r="CX378" i="1"/>
  <c r="CP379" i="1"/>
  <c r="C379" i="1" s="1"/>
  <c r="CQ379" i="1"/>
  <c r="CV379" i="1" s="1"/>
  <c r="CR379" i="1"/>
  <c r="E379" i="1" s="1"/>
  <c r="CS379" i="1"/>
  <c r="F379" i="1" s="1"/>
  <c r="CT379" i="1"/>
  <c r="G379" i="1" s="1"/>
  <c r="CU379" i="1"/>
  <c r="H379" i="1" s="1"/>
  <c r="CW379" i="1"/>
  <c r="CP380" i="1"/>
  <c r="C380" i="1" s="1"/>
  <c r="CQ380" i="1"/>
  <c r="CV380" i="1" s="1"/>
  <c r="CR380" i="1"/>
  <c r="E380" i="1" s="1"/>
  <c r="CS380" i="1"/>
  <c r="F380" i="1" s="1"/>
  <c r="CT380" i="1"/>
  <c r="G380" i="1" s="1"/>
  <c r="CU380" i="1"/>
  <c r="H380" i="1" s="1"/>
  <c r="CW380" i="1"/>
  <c r="CP381" i="1"/>
  <c r="C381" i="1" s="1"/>
  <c r="CQ381" i="1"/>
  <c r="CV381" i="1" s="1"/>
  <c r="CR381" i="1"/>
  <c r="E381" i="1" s="1"/>
  <c r="CS381" i="1"/>
  <c r="F381" i="1" s="1"/>
  <c r="CT381" i="1"/>
  <c r="G381" i="1" s="1"/>
  <c r="CU381" i="1"/>
  <c r="H381" i="1" s="1"/>
  <c r="CW381" i="1"/>
  <c r="CP382" i="1"/>
  <c r="C382" i="1" s="1"/>
  <c r="CQ382" i="1"/>
  <c r="D382" i="1" s="1"/>
  <c r="CR382" i="1"/>
  <c r="E382" i="1" s="1"/>
  <c r="CS382" i="1"/>
  <c r="F382" i="1" s="1"/>
  <c r="CT382" i="1"/>
  <c r="G382" i="1" s="1"/>
  <c r="CU382" i="1"/>
  <c r="H382" i="1" s="1"/>
  <c r="CV382" i="1"/>
  <c r="CW382" i="1"/>
  <c r="CX382" i="1"/>
  <c r="CP383" i="1"/>
  <c r="C383" i="1" s="1"/>
  <c r="CQ383" i="1"/>
  <c r="D383" i="1" s="1"/>
  <c r="CR383" i="1"/>
  <c r="E383" i="1" s="1"/>
  <c r="CS383" i="1"/>
  <c r="F383" i="1" s="1"/>
  <c r="CT383" i="1"/>
  <c r="G383" i="1" s="1"/>
  <c r="CU383" i="1"/>
  <c r="H383" i="1" s="1"/>
  <c r="CV383" i="1"/>
  <c r="CW383" i="1"/>
  <c r="CX383" i="1"/>
  <c r="CP384" i="1"/>
  <c r="C384" i="1" s="1"/>
  <c r="CQ384" i="1"/>
  <c r="D384" i="1" s="1"/>
  <c r="CR384" i="1"/>
  <c r="E384" i="1" s="1"/>
  <c r="CS384" i="1"/>
  <c r="F384" i="1" s="1"/>
  <c r="CT384" i="1"/>
  <c r="G384" i="1" s="1"/>
  <c r="CU384" i="1"/>
  <c r="H384" i="1" s="1"/>
  <c r="CV384" i="1"/>
  <c r="CW384" i="1"/>
  <c r="CX384" i="1"/>
  <c r="CP385" i="1"/>
  <c r="C385" i="1" s="1"/>
  <c r="CQ385" i="1"/>
  <c r="CV385" i="1" s="1"/>
  <c r="CR385" i="1"/>
  <c r="E385" i="1" s="1"/>
  <c r="CS385" i="1"/>
  <c r="F385" i="1" s="1"/>
  <c r="CT385" i="1"/>
  <c r="G385" i="1" s="1"/>
  <c r="CU385" i="1"/>
  <c r="H385" i="1" s="1"/>
  <c r="CW385" i="1"/>
  <c r="CP386" i="1"/>
  <c r="C386" i="1" s="1"/>
  <c r="CQ386" i="1"/>
  <c r="D386" i="1" s="1"/>
  <c r="CR386" i="1"/>
  <c r="E386" i="1" s="1"/>
  <c r="CS386" i="1"/>
  <c r="F386" i="1" s="1"/>
  <c r="CT386" i="1"/>
  <c r="G386" i="1" s="1"/>
  <c r="CU386" i="1"/>
  <c r="H386" i="1" s="1"/>
  <c r="CV386" i="1"/>
  <c r="CW386" i="1"/>
  <c r="CX386" i="1"/>
  <c r="CP387" i="1"/>
  <c r="C387" i="1" s="1"/>
  <c r="CQ387" i="1"/>
  <c r="CV387" i="1" s="1"/>
  <c r="CR387" i="1"/>
  <c r="E387" i="1" s="1"/>
  <c r="CS387" i="1"/>
  <c r="F387" i="1" s="1"/>
  <c r="CT387" i="1"/>
  <c r="G387" i="1" s="1"/>
  <c r="CU387" i="1"/>
  <c r="H387" i="1" s="1"/>
  <c r="CW387" i="1"/>
  <c r="CX341" i="1" l="1"/>
  <c r="CX287" i="1"/>
  <c r="CX286" i="1"/>
  <c r="CX285" i="1"/>
  <c r="CX284" i="1"/>
  <c r="CX283" i="1"/>
  <c r="CX275" i="1"/>
  <c r="CX381" i="1"/>
  <c r="CX380" i="1"/>
  <c r="CX379" i="1"/>
  <c r="C348" i="1"/>
  <c r="CX303" i="1"/>
  <c r="CX302" i="1"/>
  <c r="CX301" i="1"/>
  <c r="CX300" i="1"/>
  <c r="CX299" i="1"/>
  <c r="D347" i="1"/>
  <c r="CX377" i="1"/>
  <c r="CX335" i="1"/>
  <c r="CX334" i="1"/>
  <c r="CX333" i="1"/>
  <c r="CX332" i="1"/>
  <c r="CX331" i="1"/>
  <c r="CX271" i="1"/>
  <c r="CX270" i="1"/>
  <c r="CX269" i="1"/>
  <c r="CX268" i="1"/>
  <c r="CX343" i="1"/>
  <c r="CX342" i="1"/>
  <c r="CX311" i="1"/>
  <c r="CX310" i="1"/>
  <c r="CX373" i="1"/>
  <c r="CX372" i="1"/>
  <c r="CX371" i="1"/>
  <c r="D341" i="1"/>
  <c r="CX327" i="1"/>
  <c r="CX326" i="1"/>
  <c r="CX325" i="1"/>
  <c r="CX324" i="1"/>
  <c r="CX323" i="1"/>
  <c r="CX385" i="1"/>
  <c r="CX340" i="1"/>
  <c r="CX387" i="1"/>
  <c r="CX349" i="1"/>
  <c r="CX279" i="1"/>
  <c r="CX278" i="1"/>
  <c r="CX277" i="1"/>
  <c r="D381" i="1"/>
  <c r="D373" i="1"/>
  <c r="D365" i="1"/>
  <c r="D357" i="1"/>
  <c r="D349" i="1"/>
  <c r="D380" i="1"/>
  <c r="D372" i="1"/>
  <c r="D364" i="1"/>
  <c r="D356" i="1"/>
  <c r="D379" i="1"/>
  <c r="D371" i="1"/>
  <c r="D363" i="1"/>
  <c r="D355" i="1"/>
  <c r="D387" i="1"/>
  <c r="D362" i="1"/>
  <c r="D354" i="1"/>
  <c r="D377" i="1"/>
  <c r="D369" i="1"/>
  <c r="D361" i="1"/>
  <c r="D353" i="1"/>
  <c r="CV348" i="1"/>
  <c r="D343" i="1"/>
  <c r="D385" i="1"/>
  <c r="D342" i="1"/>
  <c r="D335" i="1"/>
  <c r="D327" i="1"/>
  <c r="D319" i="1"/>
  <c r="D311" i="1"/>
  <c r="D303" i="1"/>
  <c r="D295" i="1"/>
  <c r="D287" i="1"/>
  <c r="D279" i="1"/>
  <c r="D271" i="1"/>
  <c r="D334" i="1"/>
  <c r="D326" i="1"/>
  <c r="D318" i="1"/>
  <c r="D310" i="1"/>
  <c r="D302" i="1"/>
  <c r="D294" i="1"/>
  <c r="D286" i="1"/>
  <c r="D278" i="1"/>
  <c r="D270" i="1"/>
  <c r="D333" i="1"/>
  <c r="D325" i="1"/>
  <c r="D317" i="1"/>
  <c r="D309" i="1"/>
  <c r="D301" i="1"/>
  <c r="D293" i="1"/>
  <c r="D285" i="1"/>
  <c r="D277" i="1"/>
  <c r="D269" i="1"/>
  <c r="D340" i="1"/>
  <c r="D332" i="1"/>
  <c r="D324" i="1"/>
  <c r="D316" i="1"/>
  <c r="D308" i="1"/>
  <c r="D300" i="1"/>
  <c r="D292" i="1"/>
  <c r="D284" i="1"/>
  <c r="D276" i="1"/>
  <c r="D268" i="1"/>
  <c r="D339" i="1"/>
  <c r="D331" i="1"/>
  <c r="D323" i="1"/>
  <c r="D315" i="1"/>
  <c r="D307" i="1"/>
  <c r="D299" i="1"/>
  <c r="D291" i="1"/>
  <c r="D283" i="1"/>
  <c r="D275" i="1"/>
  <c r="CV27" i="1"/>
  <c r="CQ29" i="1"/>
  <c r="D29" i="1" s="1"/>
  <c r="CV29" i="1"/>
  <c r="CQ30" i="1"/>
  <c r="D30" i="1" s="1"/>
  <c r="CV30" i="1"/>
  <c r="CQ31" i="1"/>
  <c r="D31" i="1" s="1"/>
  <c r="CV31" i="1"/>
  <c r="CQ32" i="1"/>
  <c r="D32" i="1" s="1"/>
  <c r="CV32" i="1"/>
  <c r="CQ33" i="1"/>
  <c r="D33" i="1" s="1"/>
  <c r="CV33" i="1"/>
  <c r="CQ34" i="1"/>
  <c r="D34" i="1" s="1"/>
  <c r="CV34" i="1"/>
  <c r="CQ35" i="1"/>
  <c r="D35" i="1" s="1"/>
  <c r="CV35" i="1"/>
  <c r="CQ36" i="1"/>
  <c r="D36" i="1" s="1"/>
  <c r="CV36" i="1"/>
  <c r="CQ37" i="1"/>
  <c r="D37" i="1" s="1"/>
  <c r="CV37" i="1"/>
  <c r="CQ38" i="1"/>
  <c r="D38" i="1" s="1"/>
  <c r="CV38" i="1"/>
  <c r="CQ39" i="1"/>
  <c r="D39" i="1" s="1"/>
  <c r="CV39" i="1"/>
  <c r="CQ40" i="1"/>
  <c r="D40" i="1" s="1"/>
  <c r="CV40" i="1"/>
  <c r="CQ41" i="1"/>
  <c r="D41" i="1" s="1"/>
  <c r="CV41" i="1"/>
  <c r="CQ42" i="1"/>
  <c r="D42" i="1" s="1"/>
  <c r="CV42" i="1"/>
  <c r="CQ43" i="1"/>
  <c r="D43" i="1" s="1"/>
  <c r="CV43" i="1"/>
  <c r="CQ44" i="1"/>
  <c r="D44" i="1" s="1"/>
  <c r="CV44" i="1"/>
  <c r="CQ45" i="1"/>
  <c r="D45" i="1" s="1"/>
  <c r="CV45" i="1"/>
  <c r="CQ46" i="1"/>
  <c r="D46" i="1" s="1"/>
  <c r="CV46" i="1"/>
  <c r="CQ47" i="1"/>
  <c r="D47" i="1" s="1"/>
  <c r="CV47" i="1"/>
  <c r="CQ48" i="1"/>
  <c r="D48" i="1" s="1"/>
  <c r="CV48" i="1"/>
  <c r="CQ49" i="1"/>
  <c r="D49" i="1" s="1"/>
  <c r="CV49" i="1"/>
  <c r="CQ50" i="1"/>
  <c r="D50" i="1" s="1"/>
  <c r="CV50" i="1"/>
  <c r="CQ51" i="1"/>
  <c r="D51" i="1" s="1"/>
  <c r="CV51" i="1"/>
  <c r="CQ52" i="1"/>
  <c r="D52" i="1" s="1"/>
  <c r="CV52" i="1"/>
  <c r="CQ53" i="1"/>
  <c r="D53" i="1" s="1"/>
  <c r="CV53" i="1"/>
  <c r="CQ54" i="1"/>
  <c r="D54" i="1" s="1"/>
  <c r="CV54" i="1"/>
  <c r="CQ55" i="1"/>
  <c r="D55" i="1" s="1"/>
  <c r="CV55" i="1"/>
  <c r="CQ56" i="1"/>
  <c r="D56" i="1" s="1"/>
  <c r="CV56" i="1"/>
  <c r="CQ57" i="1"/>
  <c r="D57" i="1" s="1"/>
  <c r="CV57" i="1"/>
  <c r="CQ58" i="1"/>
  <c r="D58" i="1" s="1"/>
  <c r="CV58" i="1"/>
  <c r="CQ59" i="1"/>
  <c r="D59" i="1" s="1"/>
  <c r="CV59" i="1"/>
  <c r="CQ60" i="1"/>
  <c r="D60" i="1" s="1"/>
  <c r="CV60" i="1"/>
  <c r="CQ61" i="1"/>
  <c r="D61" i="1" s="1"/>
  <c r="CV61" i="1"/>
  <c r="CQ62" i="1"/>
  <c r="D62" i="1" s="1"/>
  <c r="CV62" i="1"/>
  <c r="CQ63" i="1"/>
  <c r="D63" i="1" s="1"/>
  <c r="CV63" i="1"/>
  <c r="CQ64" i="1"/>
  <c r="D64" i="1" s="1"/>
  <c r="CV64" i="1"/>
  <c r="CQ65" i="1"/>
  <c r="D65" i="1" s="1"/>
  <c r="CV65" i="1"/>
  <c r="CQ66" i="1"/>
  <c r="D66" i="1" s="1"/>
  <c r="CV66" i="1"/>
  <c r="CQ67" i="1"/>
  <c r="D67" i="1" s="1"/>
  <c r="CV67" i="1"/>
  <c r="CQ68" i="1"/>
  <c r="D68" i="1" s="1"/>
  <c r="CV68" i="1"/>
  <c r="CQ69" i="1"/>
  <c r="D69" i="1" s="1"/>
  <c r="CV69" i="1"/>
  <c r="CQ70" i="1"/>
  <c r="D70" i="1" s="1"/>
  <c r="CV70" i="1"/>
  <c r="D71" i="1"/>
  <c r="CQ71" i="1"/>
  <c r="CV71" i="1"/>
  <c r="CQ72" i="1"/>
  <c r="D72" i="1" s="1"/>
  <c r="CV72" i="1"/>
  <c r="CQ73" i="1"/>
  <c r="D73" i="1" s="1"/>
  <c r="CV73" i="1"/>
  <c r="CQ74" i="1"/>
  <c r="D74" i="1" s="1"/>
  <c r="CV74" i="1"/>
  <c r="CQ75" i="1"/>
  <c r="D75" i="1" s="1"/>
  <c r="CV75" i="1"/>
  <c r="CQ76" i="1"/>
  <c r="D76" i="1" s="1"/>
  <c r="CV76" i="1"/>
  <c r="CQ77" i="1"/>
  <c r="D77" i="1" s="1"/>
  <c r="CV77" i="1"/>
  <c r="CQ78" i="1"/>
  <c r="D78" i="1" s="1"/>
  <c r="CV78" i="1"/>
  <c r="CQ79" i="1"/>
  <c r="D79" i="1" s="1"/>
  <c r="CV79" i="1"/>
  <c r="CQ80" i="1"/>
  <c r="D80" i="1" s="1"/>
  <c r="CV80" i="1"/>
  <c r="CQ81" i="1"/>
  <c r="D81" i="1" s="1"/>
  <c r="CV81" i="1"/>
  <c r="CQ82" i="1"/>
  <c r="D82" i="1" s="1"/>
  <c r="CV82" i="1"/>
  <c r="CQ83" i="1"/>
  <c r="D83" i="1" s="1"/>
  <c r="CV83" i="1"/>
  <c r="CQ84" i="1"/>
  <c r="D84" i="1" s="1"/>
  <c r="CV84" i="1"/>
  <c r="CQ85" i="1"/>
  <c r="D85" i="1" s="1"/>
  <c r="CV85" i="1"/>
  <c r="CQ86" i="1"/>
  <c r="D86" i="1" s="1"/>
  <c r="CV86" i="1"/>
  <c r="CQ87" i="1"/>
  <c r="D87" i="1" s="1"/>
  <c r="CV87" i="1"/>
  <c r="CQ88" i="1"/>
  <c r="D88" i="1" s="1"/>
  <c r="CV88" i="1"/>
  <c r="CQ89" i="1"/>
  <c r="D89" i="1" s="1"/>
  <c r="CV89" i="1"/>
  <c r="CQ90" i="1"/>
  <c r="D90" i="1" s="1"/>
  <c r="CV90" i="1"/>
  <c r="CQ91" i="1"/>
  <c r="D91" i="1" s="1"/>
  <c r="CV91" i="1"/>
  <c r="CQ92" i="1"/>
  <c r="D92" i="1" s="1"/>
  <c r="CV92" i="1"/>
  <c r="CQ93" i="1"/>
  <c r="D93" i="1" s="1"/>
  <c r="CV93" i="1"/>
  <c r="CQ94" i="1"/>
  <c r="D94" i="1" s="1"/>
  <c r="CV94" i="1"/>
  <c r="CQ95" i="1"/>
  <c r="D95" i="1" s="1"/>
  <c r="CV95" i="1"/>
  <c r="CQ96" i="1"/>
  <c r="D96" i="1" s="1"/>
  <c r="CV96" i="1"/>
  <c r="CQ97" i="1"/>
  <c r="D97" i="1" s="1"/>
  <c r="CV97" i="1"/>
  <c r="CQ98" i="1"/>
  <c r="D98" i="1" s="1"/>
  <c r="CV98" i="1"/>
  <c r="CQ99" i="1"/>
  <c r="D99" i="1" s="1"/>
  <c r="CV99" i="1"/>
  <c r="CQ100" i="1"/>
  <c r="D100" i="1" s="1"/>
  <c r="CV100" i="1"/>
  <c r="CQ101" i="1"/>
  <c r="D101" i="1" s="1"/>
  <c r="CV101" i="1"/>
  <c r="CQ102" i="1"/>
  <c r="D102" i="1" s="1"/>
  <c r="CV102" i="1"/>
  <c r="CQ103" i="1"/>
  <c r="D103" i="1" s="1"/>
  <c r="CV103" i="1"/>
  <c r="CQ104" i="1"/>
  <c r="D104" i="1" s="1"/>
  <c r="CV104" i="1"/>
  <c r="CQ105" i="1"/>
  <c r="D105" i="1" s="1"/>
  <c r="CV105" i="1"/>
  <c r="CQ106" i="1"/>
  <c r="D106" i="1" s="1"/>
  <c r="CV106" i="1"/>
  <c r="CQ107" i="1"/>
  <c r="D107" i="1" s="1"/>
  <c r="CV107" i="1"/>
  <c r="CQ108" i="1"/>
  <c r="D108" i="1" s="1"/>
  <c r="CV108" i="1"/>
  <c r="CQ109" i="1"/>
  <c r="D109" i="1" s="1"/>
  <c r="CV109" i="1"/>
  <c r="CQ110" i="1"/>
  <c r="D110" i="1" s="1"/>
  <c r="CV110" i="1"/>
  <c r="CQ111" i="1"/>
  <c r="D111" i="1" s="1"/>
  <c r="CV111" i="1"/>
  <c r="CQ112" i="1"/>
  <c r="D112" i="1" s="1"/>
  <c r="CV112" i="1"/>
  <c r="D113" i="1"/>
  <c r="CQ113" i="1"/>
  <c r="CV113" i="1"/>
  <c r="CQ114" i="1"/>
  <c r="D114" i="1" s="1"/>
  <c r="CV114" i="1"/>
  <c r="CQ115" i="1"/>
  <c r="D115" i="1" s="1"/>
  <c r="CV115" i="1"/>
  <c r="CQ116" i="1"/>
  <c r="D116" i="1" s="1"/>
  <c r="CV116" i="1"/>
  <c r="CQ117" i="1"/>
  <c r="D117" i="1" s="1"/>
  <c r="CV117" i="1"/>
  <c r="CQ118" i="1"/>
  <c r="D118" i="1" s="1"/>
  <c r="CV118" i="1"/>
  <c r="CQ119" i="1"/>
  <c r="D119" i="1" s="1"/>
  <c r="CV119" i="1"/>
  <c r="CQ120" i="1"/>
  <c r="D120" i="1" s="1"/>
  <c r="CV120" i="1"/>
  <c r="CQ121" i="1"/>
  <c r="D121" i="1" s="1"/>
  <c r="CV121" i="1"/>
  <c r="CQ122" i="1"/>
  <c r="D122" i="1" s="1"/>
  <c r="CV122" i="1"/>
  <c r="CQ123" i="1"/>
  <c r="D123" i="1" s="1"/>
  <c r="CV123" i="1"/>
  <c r="CQ124" i="1"/>
  <c r="D124" i="1" s="1"/>
  <c r="CV124" i="1"/>
  <c r="CQ125" i="1"/>
  <c r="D125" i="1" s="1"/>
  <c r="CV125" i="1"/>
  <c r="CQ126" i="1"/>
  <c r="D126" i="1" s="1"/>
  <c r="CV126" i="1"/>
  <c r="CQ127" i="1"/>
  <c r="D127" i="1" s="1"/>
  <c r="CV127" i="1"/>
  <c r="CQ128" i="1"/>
  <c r="D128" i="1" s="1"/>
  <c r="CV128" i="1"/>
  <c r="CQ129" i="1"/>
  <c r="D129" i="1" s="1"/>
  <c r="CV129" i="1"/>
  <c r="CQ130" i="1"/>
  <c r="D130" i="1" s="1"/>
  <c r="CV130" i="1"/>
  <c r="CQ131" i="1"/>
  <c r="D131" i="1" s="1"/>
  <c r="CV131" i="1"/>
  <c r="CQ132" i="1"/>
  <c r="D132" i="1" s="1"/>
  <c r="CV132" i="1"/>
  <c r="CQ133" i="1"/>
  <c r="D133" i="1" s="1"/>
  <c r="CV133" i="1"/>
  <c r="CQ134" i="1"/>
  <c r="D134" i="1" s="1"/>
  <c r="CV134" i="1"/>
  <c r="CQ135" i="1"/>
  <c r="D135" i="1" s="1"/>
  <c r="CV135" i="1"/>
  <c r="CQ136" i="1"/>
  <c r="D136" i="1" s="1"/>
  <c r="CV136" i="1"/>
  <c r="CQ137" i="1"/>
  <c r="D137" i="1" s="1"/>
  <c r="CV137" i="1"/>
  <c r="CQ138" i="1"/>
  <c r="D138" i="1" s="1"/>
  <c r="CV138" i="1"/>
  <c r="CQ139" i="1"/>
  <c r="D139" i="1" s="1"/>
  <c r="CV139" i="1"/>
  <c r="CQ140" i="1"/>
  <c r="D140" i="1" s="1"/>
  <c r="CV140" i="1"/>
  <c r="CQ141" i="1"/>
  <c r="D141" i="1" s="1"/>
  <c r="CV141" i="1"/>
  <c r="CQ142" i="1"/>
  <c r="D142" i="1" s="1"/>
  <c r="CV142" i="1"/>
  <c r="CQ143" i="1"/>
  <c r="D143" i="1" s="1"/>
  <c r="CV143" i="1"/>
  <c r="CQ144" i="1"/>
  <c r="D144" i="1" s="1"/>
  <c r="CV144" i="1"/>
  <c r="CQ145" i="1"/>
  <c r="D145" i="1" s="1"/>
  <c r="CV145" i="1"/>
  <c r="CQ146" i="1"/>
  <c r="D146" i="1" s="1"/>
  <c r="CV146" i="1"/>
  <c r="CQ147" i="1"/>
  <c r="D147" i="1" s="1"/>
  <c r="CV147" i="1"/>
  <c r="CQ148" i="1"/>
  <c r="D148" i="1" s="1"/>
  <c r="CV148" i="1"/>
  <c r="CQ149" i="1"/>
  <c r="D149" i="1" s="1"/>
  <c r="CV149" i="1"/>
  <c r="D150" i="1"/>
  <c r="CQ150" i="1"/>
  <c r="CV150" i="1"/>
  <c r="CQ151" i="1"/>
  <c r="D151" i="1" s="1"/>
  <c r="CV151" i="1"/>
  <c r="CQ152" i="1"/>
  <c r="D152" i="1" s="1"/>
  <c r="CV152" i="1"/>
  <c r="CQ153" i="1"/>
  <c r="D153" i="1" s="1"/>
  <c r="CV153" i="1"/>
  <c r="CQ154" i="1"/>
  <c r="D154" i="1" s="1"/>
  <c r="CV154" i="1"/>
  <c r="CQ155" i="1"/>
  <c r="D155" i="1" s="1"/>
  <c r="CV155" i="1"/>
  <c r="CQ156" i="1"/>
  <c r="D156" i="1" s="1"/>
  <c r="CV156" i="1"/>
  <c r="CQ157" i="1"/>
  <c r="D157" i="1" s="1"/>
  <c r="CV157" i="1"/>
  <c r="CQ158" i="1"/>
  <c r="D158" i="1" s="1"/>
  <c r="CV158" i="1"/>
  <c r="CQ159" i="1"/>
  <c r="D159" i="1" s="1"/>
  <c r="CV159" i="1"/>
  <c r="CQ160" i="1"/>
  <c r="D160" i="1" s="1"/>
  <c r="CV160" i="1"/>
  <c r="CQ161" i="1"/>
  <c r="D161" i="1" s="1"/>
  <c r="CV161" i="1"/>
  <c r="CQ162" i="1"/>
  <c r="D162" i="1" s="1"/>
  <c r="CV162" i="1"/>
  <c r="CQ163" i="1"/>
  <c r="D163" i="1" s="1"/>
  <c r="CV163" i="1"/>
  <c r="CQ164" i="1"/>
  <c r="D164" i="1" s="1"/>
  <c r="CV164" i="1"/>
  <c r="CQ165" i="1"/>
  <c r="D165" i="1" s="1"/>
  <c r="CV165" i="1"/>
  <c r="CQ166" i="1"/>
  <c r="D166" i="1" s="1"/>
  <c r="CV166" i="1"/>
  <c r="CQ167" i="1"/>
  <c r="D167" i="1" s="1"/>
  <c r="CV167" i="1"/>
  <c r="CQ168" i="1"/>
  <c r="D168" i="1" s="1"/>
  <c r="CV168" i="1"/>
  <c r="CQ169" i="1"/>
  <c r="D169" i="1" s="1"/>
  <c r="CV169" i="1"/>
  <c r="CQ170" i="1"/>
  <c r="D170" i="1" s="1"/>
  <c r="CV170" i="1"/>
  <c r="CQ171" i="1"/>
  <c r="D171" i="1" s="1"/>
  <c r="CV171" i="1"/>
  <c r="CQ172" i="1"/>
  <c r="D172" i="1" s="1"/>
  <c r="CV172" i="1"/>
  <c r="CQ173" i="1"/>
  <c r="D173" i="1" s="1"/>
  <c r="CV173" i="1"/>
  <c r="CQ174" i="1"/>
  <c r="D174" i="1" s="1"/>
  <c r="CV174" i="1"/>
  <c r="CQ175" i="1"/>
  <c r="D175" i="1" s="1"/>
  <c r="CV175" i="1"/>
  <c r="CQ176" i="1"/>
  <c r="D176" i="1" s="1"/>
  <c r="CV176" i="1"/>
  <c r="CQ177" i="1"/>
  <c r="D177" i="1" s="1"/>
  <c r="CV177" i="1"/>
  <c r="CQ178" i="1"/>
  <c r="D178" i="1" s="1"/>
  <c r="CV178" i="1"/>
  <c r="CQ179" i="1"/>
  <c r="D179" i="1" s="1"/>
  <c r="CV179" i="1"/>
  <c r="CQ180" i="1"/>
  <c r="D180" i="1" s="1"/>
  <c r="CV180" i="1"/>
  <c r="CQ181" i="1"/>
  <c r="D181" i="1" s="1"/>
  <c r="CV181" i="1"/>
  <c r="CQ182" i="1"/>
  <c r="D182" i="1" s="1"/>
  <c r="CV182" i="1"/>
  <c r="CQ183" i="1"/>
  <c r="D183" i="1" s="1"/>
  <c r="CV183" i="1"/>
  <c r="CQ184" i="1"/>
  <c r="D184" i="1" s="1"/>
  <c r="CV184" i="1"/>
  <c r="CQ185" i="1"/>
  <c r="D185" i="1" s="1"/>
  <c r="CV185" i="1"/>
  <c r="CQ186" i="1"/>
  <c r="D186" i="1" s="1"/>
  <c r="CV186" i="1"/>
  <c r="CQ187" i="1"/>
  <c r="D187" i="1" s="1"/>
  <c r="CV187" i="1"/>
  <c r="CQ188" i="1"/>
  <c r="D188" i="1" s="1"/>
  <c r="CV188" i="1"/>
  <c r="CQ189" i="1"/>
  <c r="D189" i="1" s="1"/>
  <c r="CV189" i="1"/>
  <c r="CQ190" i="1"/>
  <c r="D190" i="1" s="1"/>
  <c r="CV190" i="1"/>
  <c r="CQ191" i="1"/>
  <c r="D191" i="1" s="1"/>
  <c r="CV191" i="1"/>
  <c r="CQ192" i="1"/>
  <c r="D192" i="1" s="1"/>
  <c r="CV192" i="1"/>
  <c r="CQ193" i="1"/>
  <c r="D193" i="1" s="1"/>
  <c r="CV193" i="1"/>
  <c r="CQ194" i="1"/>
  <c r="D194" i="1" s="1"/>
  <c r="CV194" i="1"/>
  <c r="CQ195" i="1"/>
  <c r="D195" i="1" s="1"/>
  <c r="CV195" i="1"/>
  <c r="CQ196" i="1"/>
  <c r="D196" i="1" s="1"/>
  <c r="CV196" i="1"/>
  <c r="D197" i="1"/>
  <c r="CQ197" i="1"/>
  <c r="CV197" i="1"/>
  <c r="CQ198" i="1"/>
  <c r="D198" i="1" s="1"/>
  <c r="CV198" i="1"/>
  <c r="CQ199" i="1"/>
  <c r="D199" i="1" s="1"/>
  <c r="CV199" i="1"/>
  <c r="CQ200" i="1"/>
  <c r="D200" i="1" s="1"/>
  <c r="CV200" i="1"/>
  <c r="CQ201" i="1"/>
  <c r="D201" i="1" s="1"/>
  <c r="CV201" i="1"/>
  <c r="CQ202" i="1"/>
  <c r="D202" i="1" s="1"/>
  <c r="CV202" i="1"/>
  <c r="CQ203" i="1"/>
  <c r="D203" i="1" s="1"/>
  <c r="CV203" i="1"/>
  <c r="CQ204" i="1"/>
  <c r="D204" i="1" s="1"/>
  <c r="CV204" i="1"/>
  <c r="CQ205" i="1"/>
  <c r="D205" i="1" s="1"/>
  <c r="CV205" i="1"/>
  <c r="CQ206" i="1"/>
  <c r="D206" i="1" s="1"/>
  <c r="CV206" i="1"/>
  <c r="CQ207" i="1"/>
  <c r="D207" i="1" s="1"/>
  <c r="CV207" i="1"/>
  <c r="CQ208" i="1"/>
  <c r="D208" i="1" s="1"/>
  <c r="CV208" i="1"/>
  <c r="CQ209" i="1"/>
  <c r="D209" i="1" s="1"/>
  <c r="CV209" i="1"/>
  <c r="CQ210" i="1"/>
  <c r="D210" i="1" s="1"/>
  <c r="CV210" i="1"/>
  <c r="CQ211" i="1"/>
  <c r="D211" i="1" s="1"/>
  <c r="CV211" i="1"/>
  <c r="CQ212" i="1"/>
  <c r="D212" i="1" s="1"/>
  <c r="CV212" i="1"/>
  <c r="CQ213" i="1"/>
  <c r="D213" i="1" s="1"/>
  <c r="CV213" i="1"/>
  <c r="CQ214" i="1"/>
  <c r="D214" i="1" s="1"/>
  <c r="CV214" i="1"/>
  <c r="CQ215" i="1"/>
  <c r="D215" i="1" s="1"/>
  <c r="CV215" i="1"/>
  <c r="CQ216" i="1"/>
  <c r="D216" i="1" s="1"/>
  <c r="CV216" i="1"/>
  <c r="CQ217" i="1"/>
  <c r="D217" i="1" s="1"/>
  <c r="CV217" i="1"/>
  <c r="CQ218" i="1"/>
  <c r="D218" i="1" s="1"/>
  <c r="CV218" i="1"/>
  <c r="CQ219" i="1"/>
  <c r="D219" i="1" s="1"/>
  <c r="CV219" i="1"/>
  <c r="CQ220" i="1"/>
  <c r="D220" i="1" s="1"/>
  <c r="CV220" i="1"/>
  <c r="CQ221" i="1"/>
  <c r="D221" i="1" s="1"/>
  <c r="CV221" i="1"/>
  <c r="CQ222" i="1"/>
  <c r="D222" i="1" s="1"/>
  <c r="CV222" i="1"/>
  <c r="CQ223" i="1"/>
  <c r="D223" i="1" s="1"/>
  <c r="CV223" i="1"/>
  <c r="CQ224" i="1"/>
  <c r="D224" i="1" s="1"/>
  <c r="CV224" i="1"/>
  <c r="CQ225" i="1"/>
  <c r="D225" i="1" s="1"/>
  <c r="CV225" i="1"/>
  <c r="CQ226" i="1"/>
  <c r="D226" i="1" s="1"/>
  <c r="CV226" i="1"/>
  <c r="CQ227" i="1"/>
  <c r="D227" i="1" s="1"/>
  <c r="CV227" i="1"/>
  <c r="CQ228" i="1"/>
  <c r="D228" i="1" s="1"/>
  <c r="CV228" i="1"/>
  <c r="CQ229" i="1"/>
  <c r="D229" i="1" s="1"/>
  <c r="CV229" i="1"/>
  <c r="CQ230" i="1"/>
  <c r="D230" i="1" s="1"/>
  <c r="CV230" i="1"/>
  <c r="CQ231" i="1"/>
  <c r="D231" i="1" s="1"/>
  <c r="CV231" i="1"/>
  <c r="CQ232" i="1"/>
  <c r="D232" i="1" s="1"/>
  <c r="CV232" i="1"/>
  <c r="CQ233" i="1"/>
  <c r="D233" i="1" s="1"/>
  <c r="CV233" i="1"/>
  <c r="CQ234" i="1"/>
  <c r="D234" i="1" s="1"/>
  <c r="CV234" i="1"/>
  <c r="CQ235" i="1"/>
  <c r="D235" i="1" s="1"/>
  <c r="CV235" i="1"/>
  <c r="CQ236" i="1"/>
  <c r="D236" i="1" s="1"/>
  <c r="CV236" i="1"/>
  <c r="CQ237" i="1"/>
  <c r="D237" i="1" s="1"/>
  <c r="CV237" i="1"/>
  <c r="CQ238" i="1"/>
  <c r="D238" i="1" s="1"/>
  <c r="CV238" i="1"/>
  <c r="CQ239" i="1"/>
  <c r="D239" i="1" s="1"/>
  <c r="CV239" i="1"/>
  <c r="CQ240" i="1"/>
  <c r="D240" i="1" s="1"/>
  <c r="CV240" i="1"/>
  <c r="CQ241" i="1"/>
  <c r="D241" i="1" s="1"/>
  <c r="CV241" i="1"/>
  <c r="CQ242" i="1"/>
  <c r="D242" i="1" s="1"/>
  <c r="CV242" i="1"/>
  <c r="CQ243" i="1"/>
  <c r="D243" i="1" s="1"/>
  <c r="CV243" i="1"/>
  <c r="CQ244" i="1"/>
  <c r="D244" i="1" s="1"/>
  <c r="CV244" i="1"/>
  <c r="CQ245" i="1"/>
  <c r="D245" i="1" s="1"/>
  <c r="CV245" i="1"/>
  <c r="CQ246" i="1"/>
  <c r="D246" i="1" s="1"/>
  <c r="CV246" i="1"/>
  <c r="CQ247" i="1"/>
  <c r="D247" i="1" s="1"/>
  <c r="CV247" i="1"/>
  <c r="CQ248" i="1"/>
  <c r="D248" i="1" s="1"/>
  <c r="CV248" i="1"/>
  <c r="CQ249" i="1"/>
  <c r="D249" i="1" s="1"/>
  <c r="CV249" i="1"/>
  <c r="CQ250" i="1"/>
  <c r="D250" i="1" s="1"/>
  <c r="CV250" i="1"/>
  <c r="CQ251" i="1"/>
  <c r="D251" i="1" s="1"/>
  <c r="CV251" i="1"/>
  <c r="CQ252" i="1"/>
  <c r="D252" i="1" s="1"/>
  <c r="CV252" i="1"/>
  <c r="CQ253" i="1"/>
  <c r="D253" i="1" s="1"/>
  <c r="CV253" i="1"/>
  <c r="CQ254" i="1"/>
  <c r="D254" i="1" s="1"/>
  <c r="CV254" i="1"/>
  <c r="CQ255" i="1"/>
  <c r="D255" i="1" s="1"/>
  <c r="CV255" i="1"/>
  <c r="CQ256" i="1"/>
  <c r="D256" i="1" s="1"/>
  <c r="CV256" i="1"/>
  <c r="CQ257" i="1"/>
  <c r="D257" i="1" s="1"/>
  <c r="CV257" i="1"/>
  <c r="CQ258" i="1"/>
  <c r="D258" i="1" s="1"/>
  <c r="CV258" i="1"/>
  <c r="CQ259" i="1"/>
  <c r="D259" i="1" s="1"/>
  <c r="CV259" i="1"/>
  <c r="CQ260" i="1"/>
  <c r="D260" i="1" s="1"/>
  <c r="CV260" i="1"/>
  <c r="CQ261" i="1"/>
  <c r="D261" i="1" s="1"/>
  <c r="CV261" i="1"/>
  <c r="CQ262" i="1"/>
  <c r="D262" i="1" s="1"/>
  <c r="CV262" i="1"/>
  <c r="CQ263" i="1"/>
  <c r="D263" i="1" s="1"/>
  <c r="CV263" i="1"/>
  <c r="CQ264" i="1"/>
  <c r="D264" i="1" s="1"/>
  <c r="CV264" i="1"/>
  <c r="CQ265" i="1"/>
  <c r="D265" i="1" s="1"/>
  <c r="CV265" i="1"/>
  <c r="CQ266" i="1"/>
  <c r="D266" i="1" s="1"/>
  <c r="CV266" i="1"/>
  <c r="CQ267" i="1"/>
  <c r="D267" i="1" s="1"/>
  <c r="CV267" i="1"/>
  <c r="CQ388" i="1"/>
  <c r="E401" i="1"/>
  <c r="E402" i="1"/>
  <c r="H402" i="1" s="1"/>
  <c r="D388" i="1" l="1"/>
  <c r="E22" i="1" s="1"/>
  <c r="CW28" i="1"/>
  <c r="CW36" i="1"/>
  <c r="CW44" i="1"/>
  <c r="CW52" i="1"/>
  <c r="CW60" i="1"/>
  <c r="CW68" i="1"/>
  <c r="CW29" i="1"/>
  <c r="CW37" i="1"/>
  <c r="CW45" i="1"/>
  <c r="CW53" i="1"/>
  <c r="CW61" i="1"/>
  <c r="CW69" i="1"/>
  <c r="CW30" i="1"/>
  <c r="CW38" i="1"/>
  <c r="CW46" i="1"/>
  <c r="CW54" i="1"/>
  <c r="CW62" i="1"/>
  <c r="CW70" i="1"/>
  <c r="CW31" i="1"/>
  <c r="CW39" i="1"/>
  <c r="CW47" i="1"/>
  <c r="CW55" i="1"/>
  <c r="CW63" i="1"/>
  <c r="CW32" i="1"/>
  <c r="CW40" i="1"/>
  <c r="CW48" i="1"/>
  <c r="CW56" i="1"/>
  <c r="CW64" i="1"/>
  <c r="CW33" i="1"/>
  <c r="CW41" i="1"/>
  <c r="CW49" i="1"/>
  <c r="CW57" i="1"/>
  <c r="CW65" i="1"/>
  <c r="CW34" i="1"/>
  <c r="CW42" i="1"/>
  <c r="CW50" i="1"/>
  <c r="CW58" i="1"/>
  <c r="CW66" i="1"/>
  <c r="CW35" i="1"/>
  <c r="CW43" i="1"/>
  <c r="CW51" i="1"/>
  <c r="CW59" i="1"/>
  <c r="CW71" i="1"/>
  <c r="CW72" i="1"/>
  <c r="CW80" i="1"/>
  <c r="CW88" i="1"/>
  <c r="CW96" i="1"/>
  <c r="CW104" i="1"/>
  <c r="CW112" i="1"/>
  <c r="CW73" i="1"/>
  <c r="CW81" i="1"/>
  <c r="CW89" i="1"/>
  <c r="CW97" i="1"/>
  <c r="CW105" i="1"/>
  <c r="CW74" i="1"/>
  <c r="CW82" i="1"/>
  <c r="CW90" i="1"/>
  <c r="CW98" i="1"/>
  <c r="CW106" i="1"/>
  <c r="CW67" i="1"/>
  <c r="CW75" i="1"/>
  <c r="CW83" i="1"/>
  <c r="CW91" i="1"/>
  <c r="CW99" i="1"/>
  <c r="CW76" i="1"/>
  <c r="CW84" i="1"/>
  <c r="CW92" i="1"/>
  <c r="CW100" i="1"/>
  <c r="CW108" i="1"/>
  <c r="CW77" i="1"/>
  <c r="CW85" i="1"/>
  <c r="CW93" i="1"/>
  <c r="CW101" i="1"/>
  <c r="CW78" i="1"/>
  <c r="CW86" i="1"/>
  <c r="CW94" i="1"/>
  <c r="CW102" i="1"/>
  <c r="CW79" i="1"/>
  <c r="CW87" i="1"/>
  <c r="CW95" i="1"/>
  <c r="CW103" i="1"/>
  <c r="CW111" i="1"/>
  <c r="CW121" i="1"/>
  <c r="CW129" i="1"/>
  <c r="CW137" i="1"/>
  <c r="CW145" i="1"/>
  <c r="CW153" i="1"/>
  <c r="CW107" i="1"/>
  <c r="CW122" i="1"/>
  <c r="CW130" i="1"/>
  <c r="CW138" i="1"/>
  <c r="CW146" i="1"/>
  <c r="CW123" i="1"/>
  <c r="CW131" i="1"/>
  <c r="CW139" i="1"/>
  <c r="CW147" i="1"/>
  <c r="CW155" i="1"/>
  <c r="CW115" i="1"/>
  <c r="CW116" i="1"/>
  <c r="CW124" i="1"/>
  <c r="CW132" i="1"/>
  <c r="CW140" i="1"/>
  <c r="CW148" i="1"/>
  <c r="CW114" i="1"/>
  <c r="CW117" i="1"/>
  <c r="CW125" i="1"/>
  <c r="CW133" i="1"/>
  <c r="CW141" i="1"/>
  <c r="CW149" i="1"/>
  <c r="CW118" i="1"/>
  <c r="CW126" i="1"/>
  <c r="CW134" i="1"/>
  <c r="CW142" i="1"/>
  <c r="CW109" i="1"/>
  <c r="CW110" i="1"/>
  <c r="CW119" i="1"/>
  <c r="CW127" i="1"/>
  <c r="CW135" i="1"/>
  <c r="CW143" i="1"/>
  <c r="CW113" i="1"/>
  <c r="CW120" i="1"/>
  <c r="CW128" i="1"/>
  <c r="CW136" i="1"/>
  <c r="CW144" i="1"/>
  <c r="CW164" i="1"/>
  <c r="CW172" i="1"/>
  <c r="CW180" i="1"/>
  <c r="CW188" i="1"/>
  <c r="CW196" i="1"/>
  <c r="CW165" i="1"/>
  <c r="CW173" i="1"/>
  <c r="CW181" i="1"/>
  <c r="CW189" i="1"/>
  <c r="CW158" i="1"/>
  <c r="CW166" i="1"/>
  <c r="CW174" i="1"/>
  <c r="CW182" i="1"/>
  <c r="CW190" i="1"/>
  <c r="CW198" i="1"/>
  <c r="CW154" i="1"/>
  <c r="CW157" i="1"/>
  <c r="CW159" i="1"/>
  <c r="CW167" i="1"/>
  <c r="CW175" i="1"/>
  <c r="CW183" i="1"/>
  <c r="CW191" i="1"/>
  <c r="CW150" i="1"/>
  <c r="CW156" i="1"/>
  <c r="CW160" i="1"/>
  <c r="CW168" i="1"/>
  <c r="CW176" i="1"/>
  <c r="CW184" i="1"/>
  <c r="CW192" i="1"/>
  <c r="CW151" i="1"/>
  <c r="CW161" i="1"/>
  <c r="CW169" i="1"/>
  <c r="CW177" i="1"/>
  <c r="CW185" i="1"/>
  <c r="CW162" i="1"/>
  <c r="CW170" i="1"/>
  <c r="CW178" i="1"/>
  <c r="CW186" i="1"/>
  <c r="CW152" i="1"/>
  <c r="CW163" i="1"/>
  <c r="CW171" i="1"/>
  <c r="CW179" i="1"/>
  <c r="CW187" i="1"/>
  <c r="CW202" i="1"/>
  <c r="CW210" i="1"/>
  <c r="CW218" i="1"/>
  <c r="CW226" i="1"/>
  <c r="CW234" i="1"/>
  <c r="CW242" i="1"/>
  <c r="CW203" i="1"/>
  <c r="CW211" i="1"/>
  <c r="CW219" i="1"/>
  <c r="CW227" i="1"/>
  <c r="CW235" i="1"/>
  <c r="CW193" i="1"/>
  <c r="CW204" i="1"/>
  <c r="CW212" i="1"/>
  <c r="CW220" i="1"/>
  <c r="CW228" i="1"/>
  <c r="CW236" i="1"/>
  <c r="CW205" i="1"/>
  <c r="CW213" i="1"/>
  <c r="CW221" i="1"/>
  <c r="CW229" i="1"/>
  <c r="CW194" i="1"/>
  <c r="CW206" i="1"/>
  <c r="CW214" i="1"/>
  <c r="CW222" i="1"/>
  <c r="CW230" i="1"/>
  <c r="CW238" i="1"/>
  <c r="CW197" i="1"/>
  <c r="CW207" i="1"/>
  <c r="CW215" i="1"/>
  <c r="CW223" i="1"/>
  <c r="CW231" i="1"/>
  <c r="CW195" i="1"/>
  <c r="CW200" i="1"/>
  <c r="CW208" i="1"/>
  <c r="CW216" i="1"/>
  <c r="CW224" i="1"/>
  <c r="CW232" i="1"/>
  <c r="CW199" i="1"/>
  <c r="CW201" i="1"/>
  <c r="CW209" i="1"/>
  <c r="CW217" i="1"/>
  <c r="CW225" i="1"/>
  <c r="CW233" i="1"/>
  <c r="CW246" i="1"/>
  <c r="CW254" i="1"/>
  <c r="CW262" i="1"/>
  <c r="CW247" i="1"/>
  <c r="CW255" i="1"/>
  <c r="CW263" i="1"/>
  <c r="CW248" i="1"/>
  <c r="CW256" i="1"/>
  <c r="CW264" i="1"/>
  <c r="CW249" i="1"/>
  <c r="CW257" i="1"/>
  <c r="CW265" i="1"/>
  <c r="CW239" i="1"/>
  <c r="CW240" i="1"/>
  <c r="CW250" i="1"/>
  <c r="CW258" i="1"/>
  <c r="CW266" i="1"/>
  <c r="CW237" i="1"/>
  <c r="CW251" i="1"/>
  <c r="CW259" i="1"/>
  <c r="CW267" i="1"/>
  <c r="CW241" i="1"/>
  <c r="CW244" i="1"/>
  <c r="CW252" i="1"/>
  <c r="CW260" i="1"/>
  <c r="CW243" i="1"/>
  <c r="CW245" i="1"/>
  <c r="CW253" i="1"/>
  <c r="CW261" i="1"/>
  <c r="CP265" i="1" l="1"/>
  <c r="CR265" i="1"/>
  <c r="CP247" i="1"/>
  <c r="CR247" i="1"/>
  <c r="CP201" i="1"/>
  <c r="CR201" i="1"/>
  <c r="CR231" i="1"/>
  <c r="CP231" i="1"/>
  <c r="CP214" i="1"/>
  <c r="CR214" i="1"/>
  <c r="CP228" i="1"/>
  <c r="CR228" i="1"/>
  <c r="CP211" i="1"/>
  <c r="CR211" i="1"/>
  <c r="CP187" i="1"/>
  <c r="CR187" i="1"/>
  <c r="CR162" i="1"/>
  <c r="CP162" i="1"/>
  <c r="CP176" i="1"/>
  <c r="CR176" i="1"/>
  <c r="CP167" i="1"/>
  <c r="CR167" i="1"/>
  <c r="CP166" i="1"/>
  <c r="CR166" i="1"/>
  <c r="CP180" i="1"/>
  <c r="CR180" i="1"/>
  <c r="CR143" i="1"/>
  <c r="CP143" i="1"/>
  <c r="CR126" i="1"/>
  <c r="CP126" i="1"/>
  <c r="CP148" i="1"/>
  <c r="CR148" i="1"/>
  <c r="CP139" i="1"/>
  <c r="CR139" i="1"/>
  <c r="CP153" i="1"/>
  <c r="CR153" i="1"/>
  <c r="CP87" i="1"/>
  <c r="CR87" i="1"/>
  <c r="CR85" i="1"/>
  <c r="CP85" i="1"/>
  <c r="CP91" i="1"/>
  <c r="CR91" i="1"/>
  <c r="CP74" i="1"/>
  <c r="CR74" i="1"/>
  <c r="CP96" i="1"/>
  <c r="CR96" i="1"/>
  <c r="CP35" i="1"/>
  <c r="CR35" i="1"/>
  <c r="CR49" i="1"/>
  <c r="CP49" i="1"/>
  <c r="CP63" i="1"/>
  <c r="CR63" i="1"/>
  <c r="CP46" i="1"/>
  <c r="CR46" i="1"/>
  <c r="CP29" i="1"/>
  <c r="CR29" i="1"/>
  <c r="CP262" i="1"/>
  <c r="CR262" i="1"/>
  <c r="CP199" i="1"/>
  <c r="CR199" i="1"/>
  <c r="CR223" i="1"/>
  <c r="CP223" i="1"/>
  <c r="CP206" i="1"/>
  <c r="CR206" i="1"/>
  <c r="CP220" i="1"/>
  <c r="CR220" i="1"/>
  <c r="CP203" i="1"/>
  <c r="CR203" i="1"/>
  <c r="CP179" i="1"/>
  <c r="CR179" i="1"/>
  <c r="CR185" i="1"/>
  <c r="CP185" i="1"/>
  <c r="CP168" i="1"/>
  <c r="CR168" i="1"/>
  <c r="CP159" i="1"/>
  <c r="CR159" i="1"/>
  <c r="CR158" i="1"/>
  <c r="CP158" i="1"/>
  <c r="CP172" i="1"/>
  <c r="CR172" i="1"/>
  <c r="CR135" i="1"/>
  <c r="CP135" i="1"/>
  <c r="CR118" i="1"/>
  <c r="CP118" i="1"/>
  <c r="CP140" i="1"/>
  <c r="CR140" i="1"/>
  <c r="CP131" i="1"/>
  <c r="CR131" i="1"/>
  <c r="CP145" i="1"/>
  <c r="CR145" i="1"/>
  <c r="CP79" i="1"/>
  <c r="CR79" i="1"/>
  <c r="CR77" i="1"/>
  <c r="CP77" i="1"/>
  <c r="CP83" i="1"/>
  <c r="CR83" i="1"/>
  <c r="CP105" i="1"/>
  <c r="CR105" i="1"/>
  <c r="CP88" i="1"/>
  <c r="CR88" i="1"/>
  <c r="CR66" i="1"/>
  <c r="CP66" i="1"/>
  <c r="CR41" i="1"/>
  <c r="CP41" i="1"/>
  <c r="CP55" i="1"/>
  <c r="CR55" i="1"/>
  <c r="CP38" i="1"/>
  <c r="CR38" i="1"/>
  <c r="CP68" i="1"/>
  <c r="CR68" i="1"/>
  <c r="CR259" i="1"/>
  <c r="CP259" i="1"/>
  <c r="CP237" i="1"/>
  <c r="CR237" i="1"/>
  <c r="CP249" i="1"/>
  <c r="CR249" i="1"/>
  <c r="CP254" i="1"/>
  <c r="CR254" i="1"/>
  <c r="CR232" i="1"/>
  <c r="CP232" i="1"/>
  <c r="CR215" i="1"/>
  <c r="CP215" i="1"/>
  <c r="CR194" i="1"/>
  <c r="CP194" i="1"/>
  <c r="CP212" i="1"/>
  <c r="CR212" i="1"/>
  <c r="CP242" i="1"/>
  <c r="CR242" i="1"/>
  <c r="CP171" i="1"/>
  <c r="CR171" i="1"/>
  <c r="CR177" i="1"/>
  <c r="CP177" i="1"/>
  <c r="CP160" i="1"/>
  <c r="CR160" i="1"/>
  <c r="CP157" i="1"/>
  <c r="CR157" i="1"/>
  <c r="CP189" i="1"/>
  <c r="CR189" i="1"/>
  <c r="CP164" i="1"/>
  <c r="CR164" i="1"/>
  <c r="CR127" i="1"/>
  <c r="CP127" i="1"/>
  <c r="CP149" i="1"/>
  <c r="CR149" i="1"/>
  <c r="CP132" i="1"/>
  <c r="CR132" i="1"/>
  <c r="CP123" i="1"/>
  <c r="CR123" i="1"/>
  <c r="CP137" i="1"/>
  <c r="CR137" i="1"/>
  <c r="CR102" i="1"/>
  <c r="CP102" i="1"/>
  <c r="CR108" i="1"/>
  <c r="CP108" i="1"/>
  <c r="CP75" i="1"/>
  <c r="CR75" i="1"/>
  <c r="CP97" i="1"/>
  <c r="CR97" i="1"/>
  <c r="CP80" i="1"/>
  <c r="CR80" i="1"/>
  <c r="CR58" i="1"/>
  <c r="CP58" i="1"/>
  <c r="CR33" i="1"/>
  <c r="CP33" i="1"/>
  <c r="CP47" i="1"/>
  <c r="CR47" i="1"/>
  <c r="CP30" i="1"/>
  <c r="CR30" i="1"/>
  <c r="CP60" i="1"/>
  <c r="CR60" i="1"/>
  <c r="CP257" i="1"/>
  <c r="CR257" i="1"/>
  <c r="CP266" i="1"/>
  <c r="CR266" i="1"/>
  <c r="CP264" i="1"/>
  <c r="CR264" i="1"/>
  <c r="CP246" i="1"/>
  <c r="CR246" i="1"/>
  <c r="CR224" i="1"/>
  <c r="CP224" i="1"/>
  <c r="CR207" i="1"/>
  <c r="CP207" i="1"/>
  <c r="CP229" i="1"/>
  <c r="CR229" i="1"/>
  <c r="CP204" i="1"/>
  <c r="CR204" i="1"/>
  <c r="CP234" i="1"/>
  <c r="CR234" i="1"/>
  <c r="CP163" i="1"/>
  <c r="CR163" i="1"/>
  <c r="CR169" i="1"/>
  <c r="CP169" i="1"/>
  <c r="CR156" i="1"/>
  <c r="CP156" i="1"/>
  <c r="CP154" i="1"/>
  <c r="CR154" i="1"/>
  <c r="CP181" i="1"/>
  <c r="CR181" i="1"/>
  <c r="CP144" i="1"/>
  <c r="CR144" i="1"/>
  <c r="CR119" i="1"/>
  <c r="CP119" i="1"/>
  <c r="CP141" i="1"/>
  <c r="CR141" i="1"/>
  <c r="CP124" i="1"/>
  <c r="CR124" i="1"/>
  <c r="CP146" i="1"/>
  <c r="CR146" i="1"/>
  <c r="CP129" i="1"/>
  <c r="CR129" i="1"/>
  <c r="CR94" i="1"/>
  <c r="CP94" i="1"/>
  <c r="CP100" i="1"/>
  <c r="CR100" i="1"/>
  <c r="CP67" i="1"/>
  <c r="CR67" i="1"/>
  <c r="CP89" i="1"/>
  <c r="CR89" i="1"/>
  <c r="CP72" i="1"/>
  <c r="CR72" i="1"/>
  <c r="CR50" i="1"/>
  <c r="CP50" i="1"/>
  <c r="CP64" i="1"/>
  <c r="CR64" i="1"/>
  <c r="CP39" i="1"/>
  <c r="CR39" i="1"/>
  <c r="CP69" i="1"/>
  <c r="CR69" i="1"/>
  <c r="CP52" i="1"/>
  <c r="CR52" i="1"/>
  <c r="CP245" i="1"/>
  <c r="CR245" i="1"/>
  <c r="CR252" i="1"/>
  <c r="CP252" i="1"/>
  <c r="CP233" i="1"/>
  <c r="CR233" i="1"/>
  <c r="CR216" i="1"/>
  <c r="CP216" i="1"/>
  <c r="CP197" i="1"/>
  <c r="CR197" i="1"/>
  <c r="CP221" i="1"/>
  <c r="CR221" i="1"/>
  <c r="CR193" i="1"/>
  <c r="CP193" i="1"/>
  <c r="CP226" i="1"/>
  <c r="CR226" i="1"/>
  <c r="CP152" i="1"/>
  <c r="CR152" i="1"/>
  <c r="CR161" i="1"/>
  <c r="CP161" i="1"/>
  <c r="CR150" i="1"/>
  <c r="CP150" i="1"/>
  <c r="CP198" i="1"/>
  <c r="CR198" i="1"/>
  <c r="CP173" i="1"/>
  <c r="CR173" i="1"/>
  <c r="CP136" i="1"/>
  <c r="CR136" i="1"/>
  <c r="CR110" i="1"/>
  <c r="CP110" i="1"/>
  <c r="CP133" i="1"/>
  <c r="CR133" i="1"/>
  <c r="CP116" i="1"/>
  <c r="CR116" i="1"/>
  <c r="CP138" i="1"/>
  <c r="CR138" i="1"/>
  <c r="CP121" i="1"/>
  <c r="CR121" i="1"/>
  <c r="CR86" i="1"/>
  <c r="CP86" i="1"/>
  <c r="CP92" i="1"/>
  <c r="CR92" i="1"/>
  <c r="CR106" i="1"/>
  <c r="CP106" i="1"/>
  <c r="CP81" i="1"/>
  <c r="CR81" i="1"/>
  <c r="CP71" i="1"/>
  <c r="CR71" i="1"/>
  <c r="CR42" i="1"/>
  <c r="CP42" i="1"/>
  <c r="CP56" i="1"/>
  <c r="CR56" i="1"/>
  <c r="CP31" i="1"/>
  <c r="CR31" i="1"/>
  <c r="CP61" i="1"/>
  <c r="CR61" i="1"/>
  <c r="CP44" i="1"/>
  <c r="CR44" i="1"/>
  <c r="CP253" i="1"/>
  <c r="CR253" i="1"/>
  <c r="CR243" i="1"/>
  <c r="CP243" i="1"/>
  <c r="CP258" i="1"/>
  <c r="CR258" i="1"/>
  <c r="CP244" i="1"/>
  <c r="CR244" i="1"/>
  <c r="CP250" i="1"/>
  <c r="CR250" i="1"/>
  <c r="CP248" i="1"/>
  <c r="CR248" i="1"/>
  <c r="CP225" i="1"/>
  <c r="CR225" i="1"/>
  <c r="CR208" i="1"/>
  <c r="CP208" i="1"/>
  <c r="CP238" i="1"/>
  <c r="CR238" i="1"/>
  <c r="CP213" i="1"/>
  <c r="CR213" i="1"/>
  <c r="CP235" i="1"/>
  <c r="CR235" i="1"/>
  <c r="CP218" i="1"/>
  <c r="CR218" i="1"/>
  <c r="CR186" i="1"/>
  <c r="CP186" i="1"/>
  <c r="CR151" i="1"/>
  <c r="CP151" i="1"/>
  <c r="CP191" i="1"/>
  <c r="CR191" i="1"/>
  <c r="CP190" i="1"/>
  <c r="CR190" i="1"/>
  <c r="CP165" i="1"/>
  <c r="CR165" i="1"/>
  <c r="CP128" i="1"/>
  <c r="CR128" i="1"/>
  <c r="CR109" i="1"/>
  <c r="CP109" i="1"/>
  <c r="CP125" i="1"/>
  <c r="CR125" i="1"/>
  <c r="CP115" i="1"/>
  <c r="CR115" i="1"/>
  <c r="CP130" i="1"/>
  <c r="CR130" i="1"/>
  <c r="CP111" i="1"/>
  <c r="CR111" i="1"/>
  <c r="CR78" i="1"/>
  <c r="CP78" i="1"/>
  <c r="CP84" i="1"/>
  <c r="CR84" i="1"/>
  <c r="CP98" i="1"/>
  <c r="CR98" i="1"/>
  <c r="CP73" i="1"/>
  <c r="CR73" i="1"/>
  <c r="CP59" i="1"/>
  <c r="CR59" i="1"/>
  <c r="CR34" i="1"/>
  <c r="CP34" i="1"/>
  <c r="CP48" i="1"/>
  <c r="CR48" i="1"/>
  <c r="CR70" i="1"/>
  <c r="CP70" i="1"/>
  <c r="CP53" i="1"/>
  <c r="CR53" i="1"/>
  <c r="CP36" i="1"/>
  <c r="CR36" i="1"/>
  <c r="CR251" i="1"/>
  <c r="CP251" i="1"/>
  <c r="CR260" i="1"/>
  <c r="CP260" i="1"/>
  <c r="CP256" i="1"/>
  <c r="CR256" i="1"/>
  <c r="CP241" i="1"/>
  <c r="CR241" i="1"/>
  <c r="CR240" i="1"/>
  <c r="CP240" i="1"/>
  <c r="CP263" i="1"/>
  <c r="CR263" i="1"/>
  <c r="CP217" i="1"/>
  <c r="CR217" i="1"/>
  <c r="CP200" i="1"/>
  <c r="CR200" i="1"/>
  <c r="CP230" i="1"/>
  <c r="CR230" i="1"/>
  <c r="CP205" i="1"/>
  <c r="CR205" i="1"/>
  <c r="CP227" i="1"/>
  <c r="CR227" i="1"/>
  <c r="CP210" i="1"/>
  <c r="CR210" i="1"/>
  <c r="CR178" i="1"/>
  <c r="CP178" i="1"/>
  <c r="CP192" i="1"/>
  <c r="CR192" i="1"/>
  <c r="CP183" i="1"/>
  <c r="CR183" i="1"/>
  <c r="CP182" i="1"/>
  <c r="CR182" i="1"/>
  <c r="CP196" i="1"/>
  <c r="CR196" i="1"/>
  <c r="CP120" i="1"/>
  <c r="CR120" i="1"/>
  <c r="CR142" i="1"/>
  <c r="CP142" i="1"/>
  <c r="CP117" i="1"/>
  <c r="CR117" i="1"/>
  <c r="CP155" i="1"/>
  <c r="CR155" i="1"/>
  <c r="CP122" i="1"/>
  <c r="CR122" i="1"/>
  <c r="CP103" i="1"/>
  <c r="CR103" i="1"/>
  <c r="CR101" i="1"/>
  <c r="CP101" i="1"/>
  <c r="CP76" i="1"/>
  <c r="CR76" i="1"/>
  <c r="CP90" i="1"/>
  <c r="CR90" i="1"/>
  <c r="CP112" i="1"/>
  <c r="CR112" i="1"/>
  <c r="CP51" i="1"/>
  <c r="CR51" i="1"/>
  <c r="CR65" i="1"/>
  <c r="CP65" i="1"/>
  <c r="CP40" i="1"/>
  <c r="CR40" i="1"/>
  <c r="CP62" i="1"/>
  <c r="CR62" i="1"/>
  <c r="CP45" i="1"/>
  <c r="CR45" i="1"/>
  <c r="CP28" i="1"/>
  <c r="CR28" i="1"/>
  <c r="CW388" i="1"/>
  <c r="CP261" i="1"/>
  <c r="CR261" i="1"/>
  <c r="CR267" i="1"/>
  <c r="E267" i="1" s="1"/>
  <c r="CP267" i="1"/>
  <c r="CR239" i="1"/>
  <c r="CP239" i="1"/>
  <c r="CP255" i="1"/>
  <c r="CR255" i="1"/>
  <c r="CP209" i="1"/>
  <c r="CR209" i="1"/>
  <c r="CP195" i="1"/>
  <c r="CR195" i="1"/>
  <c r="CP222" i="1"/>
  <c r="CR222" i="1"/>
  <c r="CR236" i="1"/>
  <c r="CP236" i="1"/>
  <c r="CP219" i="1"/>
  <c r="CR219" i="1"/>
  <c r="CP202" i="1"/>
  <c r="CR202" i="1"/>
  <c r="CR170" i="1"/>
  <c r="CP170" i="1"/>
  <c r="CP184" i="1"/>
  <c r="CR184" i="1"/>
  <c r="CP175" i="1"/>
  <c r="CR175" i="1"/>
  <c r="CP174" i="1"/>
  <c r="CR174" i="1"/>
  <c r="CP188" i="1"/>
  <c r="CR188" i="1"/>
  <c r="CP113" i="1"/>
  <c r="CR113" i="1"/>
  <c r="CR134" i="1"/>
  <c r="CP134" i="1"/>
  <c r="CR114" i="1"/>
  <c r="CP114" i="1"/>
  <c r="CP147" i="1"/>
  <c r="CR147" i="1"/>
  <c r="CP107" i="1"/>
  <c r="CR107" i="1"/>
  <c r="CP95" i="1"/>
  <c r="CR95" i="1"/>
  <c r="CR93" i="1"/>
  <c r="CP93" i="1"/>
  <c r="CP99" i="1"/>
  <c r="CR99" i="1"/>
  <c r="CP82" i="1"/>
  <c r="CR82" i="1"/>
  <c r="CP104" i="1"/>
  <c r="CR104" i="1"/>
  <c r="CP43" i="1"/>
  <c r="CR43" i="1"/>
  <c r="CR57" i="1"/>
  <c r="CP57" i="1"/>
  <c r="CP32" i="1"/>
  <c r="CR32" i="1"/>
  <c r="CP54" i="1"/>
  <c r="CR54" i="1"/>
  <c r="CP37" i="1"/>
  <c r="CR37" i="1"/>
  <c r="E93" i="1" l="1"/>
  <c r="E114" i="1"/>
  <c r="C174" i="1"/>
  <c r="CX174" i="1"/>
  <c r="C202" i="1"/>
  <c r="CX202" i="1"/>
  <c r="C195" i="1"/>
  <c r="CX195" i="1"/>
  <c r="E62" i="1"/>
  <c r="E112" i="1"/>
  <c r="E103" i="1"/>
  <c r="C142" i="1"/>
  <c r="CX142" i="1"/>
  <c r="E183" i="1"/>
  <c r="E227" i="1"/>
  <c r="E217" i="1"/>
  <c r="E256" i="1"/>
  <c r="E53" i="1"/>
  <c r="E59" i="1"/>
  <c r="C78" i="1"/>
  <c r="CX78" i="1"/>
  <c r="E125" i="1"/>
  <c r="E190" i="1"/>
  <c r="E218" i="1"/>
  <c r="C208" i="1"/>
  <c r="CX208" i="1"/>
  <c r="E244" i="1"/>
  <c r="E44" i="1"/>
  <c r="C42" i="1"/>
  <c r="CX42" i="1"/>
  <c r="E92" i="1"/>
  <c r="E116" i="1"/>
  <c r="E173" i="1"/>
  <c r="E152" i="1"/>
  <c r="E197" i="1"/>
  <c r="E245" i="1"/>
  <c r="E64" i="1"/>
  <c r="E67" i="1"/>
  <c r="E146" i="1"/>
  <c r="E144" i="1"/>
  <c r="C169" i="1"/>
  <c r="CX169" i="1"/>
  <c r="E229" i="1"/>
  <c r="E264" i="1"/>
  <c r="E30" i="1"/>
  <c r="E80" i="1"/>
  <c r="C102" i="1"/>
  <c r="CX102" i="1"/>
  <c r="E149" i="1"/>
  <c r="E157" i="1"/>
  <c r="E242" i="1"/>
  <c r="C232" i="1"/>
  <c r="CX232" i="1"/>
  <c r="C259" i="1"/>
  <c r="CX259" i="1"/>
  <c r="C41" i="1"/>
  <c r="CX41" i="1"/>
  <c r="E83" i="1"/>
  <c r="E131" i="1"/>
  <c r="E172" i="1"/>
  <c r="C185" i="1"/>
  <c r="CX185" i="1"/>
  <c r="E206" i="1"/>
  <c r="E29" i="1"/>
  <c r="E35" i="1"/>
  <c r="C85" i="1"/>
  <c r="CX85" i="1"/>
  <c r="E148" i="1"/>
  <c r="E166" i="1"/>
  <c r="E187" i="1"/>
  <c r="C231" i="1"/>
  <c r="CX231" i="1"/>
  <c r="C134" i="1"/>
  <c r="CX134" i="1"/>
  <c r="E175" i="1"/>
  <c r="E219" i="1"/>
  <c r="E209" i="1"/>
  <c r="E261" i="1"/>
  <c r="C62" i="1"/>
  <c r="CX62" i="1"/>
  <c r="C112" i="1"/>
  <c r="CX112" i="1"/>
  <c r="C103" i="1"/>
  <c r="CX103" i="1"/>
  <c r="E142" i="1"/>
  <c r="C183" i="1"/>
  <c r="CX183" i="1"/>
  <c r="C227" i="1"/>
  <c r="CX227" i="1"/>
  <c r="C217" i="1"/>
  <c r="CX217" i="1"/>
  <c r="C256" i="1"/>
  <c r="CX256" i="1"/>
  <c r="C53" i="1"/>
  <c r="CX53" i="1"/>
  <c r="C59" i="1"/>
  <c r="CX59" i="1"/>
  <c r="E78" i="1"/>
  <c r="C125" i="1"/>
  <c r="CX125" i="1"/>
  <c r="C190" i="1"/>
  <c r="CX190" i="1"/>
  <c r="C218" i="1"/>
  <c r="CX218" i="1"/>
  <c r="E208" i="1"/>
  <c r="C244" i="1"/>
  <c r="CX244" i="1"/>
  <c r="C44" i="1"/>
  <c r="CX44" i="1"/>
  <c r="E42" i="1"/>
  <c r="C92" i="1"/>
  <c r="CX92" i="1"/>
  <c r="CX116" i="1"/>
  <c r="C116" i="1"/>
  <c r="C173" i="1"/>
  <c r="CX173" i="1"/>
  <c r="C152" i="1"/>
  <c r="CX152" i="1"/>
  <c r="C197" i="1"/>
  <c r="CX197" i="1"/>
  <c r="C245" i="1"/>
  <c r="CX245" i="1"/>
  <c r="C64" i="1"/>
  <c r="CX64" i="1"/>
  <c r="C67" i="1"/>
  <c r="CX67" i="1"/>
  <c r="C146" i="1"/>
  <c r="CX146" i="1"/>
  <c r="C144" i="1"/>
  <c r="CX144" i="1"/>
  <c r="E169" i="1"/>
  <c r="C229" i="1"/>
  <c r="CX229" i="1"/>
  <c r="C264" i="1"/>
  <c r="CX264" i="1"/>
  <c r="C30" i="1"/>
  <c r="CX30" i="1"/>
  <c r="C80" i="1"/>
  <c r="CX80" i="1"/>
  <c r="E102" i="1"/>
  <c r="C149" i="1"/>
  <c r="CX149" i="1"/>
  <c r="CX157" i="1"/>
  <c r="C157" i="1"/>
  <c r="CX242" i="1"/>
  <c r="C242" i="1"/>
  <c r="E232" i="1"/>
  <c r="E259" i="1"/>
  <c r="E41" i="1"/>
  <c r="C83" i="1"/>
  <c r="CX83" i="1"/>
  <c r="C131" i="1"/>
  <c r="CX131" i="1"/>
  <c r="C172" i="1"/>
  <c r="CX172" i="1"/>
  <c r="E185" i="1"/>
  <c r="C206" i="1"/>
  <c r="CX206" i="1"/>
  <c r="C29" i="1"/>
  <c r="CX29" i="1"/>
  <c r="C35" i="1"/>
  <c r="CX35" i="1"/>
  <c r="E85" i="1"/>
  <c r="C148" i="1"/>
  <c r="CX148" i="1"/>
  <c r="C166" i="1"/>
  <c r="CX166" i="1"/>
  <c r="C187" i="1"/>
  <c r="CX187" i="1"/>
  <c r="E231" i="1"/>
  <c r="C43" i="1"/>
  <c r="CX43" i="1"/>
  <c r="C54" i="1"/>
  <c r="CX54" i="1"/>
  <c r="C95" i="1"/>
  <c r="CX95" i="1"/>
  <c r="E134" i="1"/>
  <c r="C175" i="1"/>
  <c r="CX175" i="1"/>
  <c r="C219" i="1"/>
  <c r="CX219" i="1"/>
  <c r="C209" i="1"/>
  <c r="CX209" i="1"/>
  <c r="C261" i="1"/>
  <c r="CX261" i="1"/>
  <c r="E40" i="1"/>
  <c r="E90" i="1"/>
  <c r="E122" i="1"/>
  <c r="E120" i="1"/>
  <c r="E192" i="1"/>
  <c r="E205" i="1"/>
  <c r="E263" i="1"/>
  <c r="C260" i="1"/>
  <c r="CX260" i="1"/>
  <c r="C70" i="1"/>
  <c r="CX70" i="1"/>
  <c r="E73" i="1"/>
  <c r="E111" i="1"/>
  <c r="C109" i="1"/>
  <c r="CX109" i="1"/>
  <c r="E191" i="1"/>
  <c r="E235" i="1"/>
  <c r="E225" i="1"/>
  <c r="E258" i="1"/>
  <c r="E61" i="1"/>
  <c r="E71" i="1"/>
  <c r="C86" i="1"/>
  <c r="CX86" i="1"/>
  <c r="E133" i="1"/>
  <c r="E198" i="1"/>
  <c r="E226" i="1"/>
  <c r="C216" i="1"/>
  <c r="CX216" i="1"/>
  <c r="E52" i="1"/>
  <c r="C50" i="1"/>
  <c r="CX50" i="1"/>
  <c r="E100" i="1"/>
  <c r="E124" i="1"/>
  <c r="E181" i="1"/>
  <c r="E163" i="1"/>
  <c r="C207" i="1"/>
  <c r="CX207" i="1"/>
  <c r="E266" i="1"/>
  <c r="E47" i="1"/>
  <c r="E97" i="1"/>
  <c r="E137" i="1"/>
  <c r="C127" i="1"/>
  <c r="CX127" i="1"/>
  <c r="E160" i="1"/>
  <c r="E212" i="1"/>
  <c r="E254" i="1"/>
  <c r="E68" i="1"/>
  <c r="C66" i="1"/>
  <c r="CX66" i="1"/>
  <c r="C77" i="1"/>
  <c r="CX77" i="1"/>
  <c r="E140" i="1"/>
  <c r="CX158" i="1"/>
  <c r="C158" i="1"/>
  <c r="E179" i="1"/>
  <c r="C223" i="1"/>
  <c r="CX223" i="1"/>
  <c r="E46" i="1"/>
  <c r="E96" i="1"/>
  <c r="E87" i="1"/>
  <c r="C126" i="1"/>
  <c r="CX126" i="1"/>
  <c r="E167" i="1"/>
  <c r="E211" i="1"/>
  <c r="E201" i="1"/>
  <c r="CZ5" i="1"/>
  <c r="I11" i="1"/>
  <c r="C40" i="1"/>
  <c r="CX40" i="1"/>
  <c r="C90" i="1"/>
  <c r="CX90" i="1"/>
  <c r="C122" i="1"/>
  <c r="CX122" i="1"/>
  <c r="C120" i="1"/>
  <c r="CX120" i="1"/>
  <c r="CX192" i="1"/>
  <c r="C192" i="1"/>
  <c r="C205" i="1"/>
  <c r="CX205" i="1"/>
  <c r="C263" i="1"/>
  <c r="CX263" i="1"/>
  <c r="E260" i="1"/>
  <c r="E70" i="1"/>
  <c r="C73" i="1"/>
  <c r="CX73" i="1"/>
  <c r="C111" i="1"/>
  <c r="CX111" i="1"/>
  <c r="E109" i="1"/>
  <c r="C191" i="1"/>
  <c r="CX191" i="1"/>
  <c r="C235" i="1"/>
  <c r="CX235" i="1"/>
  <c r="C225" i="1"/>
  <c r="CX225" i="1"/>
  <c r="C258" i="1"/>
  <c r="CX258" i="1"/>
  <c r="C61" i="1"/>
  <c r="CX61" i="1"/>
  <c r="CX71" i="1"/>
  <c r="C71" i="1"/>
  <c r="E86" i="1"/>
  <c r="C133" i="1"/>
  <c r="CX133" i="1"/>
  <c r="CX198" i="1"/>
  <c r="C198" i="1"/>
  <c r="C226" i="1"/>
  <c r="CX226" i="1"/>
  <c r="E216" i="1"/>
  <c r="C52" i="1"/>
  <c r="CX52" i="1"/>
  <c r="E50" i="1"/>
  <c r="C100" i="1"/>
  <c r="CX100" i="1"/>
  <c r="C124" i="1"/>
  <c r="CX124" i="1"/>
  <c r="C181" i="1"/>
  <c r="CX181" i="1"/>
  <c r="C163" i="1"/>
  <c r="CX163" i="1"/>
  <c r="E207" i="1"/>
  <c r="C266" i="1"/>
  <c r="CX266" i="1"/>
  <c r="C47" i="1"/>
  <c r="CX47" i="1"/>
  <c r="C97" i="1"/>
  <c r="CX97" i="1"/>
  <c r="C137" i="1"/>
  <c r="CX137" i="1"/>
  <c r="E127" i="1"/>
  <c r="C160" i="1"/>
  <c r="CX160" i="1"/>
  <c r="C212" i="1"/>
  <c r="CX212" i="1"/>
  <c r="C254" i="1"/>
  <c r="CX254" i="1"/>
  <c r="C68" i="1"/>
  <c r="CX68" i="1"/>
  <c r="E66" i="1"/>
  <c r="E77" i="1"/>
  <c r="C140" i="1"/>
  <c r="CX140" i="1"/>
  <c r="E158" i="1"/>
  <c r="C179" i="1"/>
  <c r="CX179" i="1"/>
  <c r="E223" i="1"/>
  <c r="C46" i="1"/>
  <c r="CX46" i="1"/>
  <c r="C96" i="1"/>
  <c r="CX96" i="1"/>
  <c r="C87" i="1"/>
  <c r="CX87" i="1"/>
  <c r="E126" i="1"/>
  <c r="C167" i="1"/>
  <c r="CX167" i="1"/>
  <c r="C211" i="1"/>
  <c r="CX211" i="1"/>
  <c r="C201" i="1"/>
  <c r="CX201" i="1"/>
  <c r="C37" i="1"/>
  <c r="CX37" i="1"/>
  <c r="C104" i="1"/>
  <c r="CX104" i="1"/>
  <c r="E184" i="1"/>
  <c r="C107" i="1"/>
  <c r="CX107" i="1"/>
  <c r="C255" i="1"/>
  <c r="CX255" i="1"/>
  <c r="CT28" i="1"/>
  <c r="E28" i="1"/>
  <c r="CR388" i="1"/>
  <c r="CP389" i="1" s="1"/>
  <c r="C65" i="1"/>
  <c r="CX65" i="1"/>
  <c r="E76" i="1"/>
  <c r="E155" i="1"/>
  <c r="E196" i="1"/>
  <c r="C178" i="1"/>
  <c r="CX178" i="1"/>
  <c r="E230" i="1"/>
  <c r="C240" i="1"/>
  <c r="CX240" i="1"/>
  <c r="C251" i="1"/>
  <c r="CX251" i="1"/>
  <c r="E48" i="1"/>
  <c r="E98" i="1"/>
  <c r="E130" i="1"/>
  <c r="E128" i="1"/>
  <c r="C151" i="1"/>
  <c r="CX151" i="1"/>
  <c r="E213" i="1"/>
  <c r="E248" i="1"/>
  <c r="CX243" i="1"/>
  <c r="C243" i="1"/>
  <c r="E31" i="1"/>
  <c r="E81" i="1"/>
  <c r="E121" i="1"/>
  <c r="C110" i="1"/>
  <c r="CX110" i="1"/>
  <c r="C150" i="1"/>
  <c r="CX150" i="1"/>
  <c r="C193" i="1"/>
  <c r="CX193" i="1"/>
  <c r="E233" i="1"/>
  <c r="E69" i="1"/>
  <c r="E72" i="1"/>
  <c r="C94" i="1"/>
  <c r="CX94" i="1"/>
  <c r="E141" i="1"/>
  <c r="E154" i="1"/>
  <c r="E234" i="1"/>
  <c r="C224" i="1"/>
  <c r="CX224" i="1"/>
  <c r="E257" i="1"/>
  <c r="C33" i="1"/>
  <c r="CX33" i="1"/>
  <c r="E75" i="1"/>
  <c r="E123" i="1"/>
  <c r="E164" i="1"/>
  <c r="C177" i="1"/>
  <c r="CX177" i="1"/>
  <c r="C194" i="1"/>
  <c r="CX194" i="1"/>
  <c r="E249" i="1"/>
  <c r="E38" i="1"/>
  <c r="E88" i="1"/>
  <c r="E79" i="1"/>
  <c r="C118" i="1"/>
  <c r="CX118" i="1"/>
  <c r="E159" i="1"/>
  <c r="E203" i="1"/>
  <c r="E199" i="1"/>
  <c r="E63" i="1"/>
  <c r="E74" i="1"/>
  <c r="E153" i="1"/>
  <c r="C143" i="1"/>
  <c r="CX143" i="1"/>
  <c r="E176" i="1"/>
  <c r="E228" i="1"/>
  <c r="E247" i="1"/>
  <c r="E54" i="1"/>
  <c r="E32" i="1"/>
  <c r="C236" i="1"/>
  <c r="CX236" i="1"/>
  <c r="C32" i="1"/>
  <c r="CX32" i="1"/>
  <c r="C184" i="1"/>
  <c r="CX184" i="1"/>
  <c r="C57" i="1"/>
  <c r="CX57" i="1"/>
  <c r="E99" i="1"/>
  <c r="E147" i="1"/>
  <c r="E188" i="1"/>
  <c r="C170" i="1"/>
  <c r="CX170" i="1"/>
  <c r="E222" i="1"/>
  <c r="C239" i="1"/>
  <c r="CX239" i="1"/>
  <c r="CX28" i="1"/>
  <c r="C28" i="1"/>
  <c r="CP388" i="1"/>
  <c r="E65" i="1"/>
  <c r="C76" i="1"/>
  <c r="CX76" i="1"/>
  <c r="C155" i="1"/>
  <c r="CX155" i="1"/>
  <c r="CX196" i="1"/>
  <c r="C196" i="1"/>
  <c r="E178" i="1"/>
  <c r="C230" i="1"/>
  <c r="CX230" i="1"/>
  <c r="E240" i="1"/>
  <c r="E251" i="1"/>
  <c r="C48" i="1"/>
  <c r="CX48" i="1"/>
  <c r="C98" i="1"/>
  <c r="CX98" i="1"/>
  <c r="C130" i="1"/>
  <c r="CX130" i="1"/>
  <c r="C128" i="1"/>
  <c r="CX128" i="1"/>
  <c r="E151" i="1"/>
  <c r="C213" i="1"/>
  <c r="CX213" i="1"/>
  <c r="C248" i="1"/>
  <c r="CX248" i="1"/>
  <c r="E243" i="1"/>
  <c r="C31" i="1"/>
  <c r="CX31" i="1"/>
  <c r="C81" i="1"/>
  <c r="CX81" i="1"/>
  <c r="C121" i="1"/>
  <c r="CX121" i="1"/>
  <c r="E110" i="1"/>
  <c r="E150" i="1"/>
  <c r="E193" i="1"/>
  <c r="C233" i="1"/>
  <c r="CX233" i="1"/>
  <c r="C69" i="1"/>
  <c r="CX69" i="1"/>
  <c r="CX72" i="1"/>
  <c r="C72" i="1"/>
  <c r="E94" i="1"/>
  <c r="C141" i="1"/>
  <c r="CX141" i="1"/>
  <c r="C154" i="1"/>
  <c r="CX154" i="1"/>
  <c r="C234" i="1"/>
  <c r="CX234" i="1"/>
  <c r="E224" i="1"/>
  <c r="C257" i="1"/>
  <c r="CX257" i="1"/>
  <c r="E33" i="1"/>
  <c r="C75" i="1"/>
  <c r="CX75" i="1"/>
  <c r="C123" i="1"/>
  <c r="CX123" i="1"/>
  <c r="C164" i="1"/>
  <c r="CX164" i="1"/>
  <c r="E177" i="1"/>
  <c r="E194" i="1"/>
  <c r="C249" i="1"/>
  <c r="CX249" i="1"/>
  <c r="C38" i="1"/>
  <c r="CX38" i="1"/>
  <c r="C88" i="1"/>
  <c r="CX88" i="1"/>
  <c r="C79" i="1"/>
  <c r="CX79" i="1"/>
  <c r="E118" i="1"/>
  <c r="C159" i="1"/>
  <c r="CX159" i="1"/>
  <c r="C203" i="1"/>
  <c r="CX203" i="1"/>
  <c r="CX199" i="1"/>
  <c r="C199" i="1"/>
  <c r="C63" i="1"/>
  <c r="CX63" i="1"/>
  <c r="C74" i="1"/>
  <c r="CX74" i="1"/>
  <c r="C153" i="1"/>
  <c r="CX153" i="1"/>
  <c r="E143" i="1"/>
  <c r="C176" i="1"/>
  <c r="CX176" i="1"/>
  <c r="C228" i="1"/>
  <c r="CX228" i="1"/>
  <c r="C247" i="1"/>
  <c r="CX247" i="1"/>
  <c r="E104" i="1"/>
  <c r="E82" i="1"/>
  <c r="E113" i="1"/>
  <c r="C82" i="1"/>
  <c r="CX82" i="1"/>
  <c r="E236" i="1"/>
  <c r="E57" i="1"/>
  <c r="C99" i="1"/>
  <c r="CX99" i="1"/>
  <c r="C147" i="1"/>
  <c r="CX147" i="1"/>
  <c r="C188" i="1"/>
  <c r="CX188" i="1"/>
  <c r="E170" i="1"/>
  <c r="C222" i="1"/>
  <c r="CX222" i="1"/>
  <c r="E239" i="1"/>
  <c r="E45" i="1"/>
  <c r="E51" i="1"/>
  <c r="C101" i="1"/>
  <c r="CX101" i="1"/>
  <c r="E117" i="1"/>
  <c r="E182" i="1"/>
  <c r="E210" i="1"/>
  <c r="E200" i="1"/>
  <c r="E241" i="1"/>
  <c r="E36" i="1"/>
  <c r="C34" i="1"/>
  <c r="CX34" i="1"/>
  <c r="E84" i="1"/>
  <c r="E115" i="1"/>
  <c r="E165" i="1"/>
  <c r="C186" i="1"/>
  <c r="CX186" i="1"/>
  <c r="E238" i="1"/>
  <c r="E250" i="1"/>
  <c r="E253" i="1"/>
  <c r="E56" i="1"/>
  <c r="C106" i="1"/>
  <c r="CX106" i="1"/>
  <c r="E138" i="1"/>
  <c r="E136" i="1"/>
  <c r="C161" i="1"/>
  <c r="CX161" i="1"/>
  <c r="E221" i="1"/>
  <c r="C252" i="1"/>
  <c r="CX252" i="1"/>
  <c r="E39" i="1"/>
  <c r="E89" i="1"/>
  <c r="E129" i="1"/>
  <c r="C119" i="1"/>
  <c r="CX119" i="1"/>
  <c r="C156" i="1"/>
  <c r="CX156" i="1"/>
  <c r="E204" i="1"/>
  <c r="E246" i="1"/>
  <c r="E60" i="1"/>
  <c r="C58" i="1"/>
  <c r="CX58" i="1"/>
  <c r="C108" i="1"/>
  <c r="CX108" i="1"/>
  <c r="E132" i="1"/>
  <c r="E189" i="1"/>
  <c r="E171" i="1"/>
  <c r="C215" i="1"/>
  <c r="CX215" i="1"/>
  <c r="E237" i="1"/>
  <c r="E55" i="1"/>
  <c r="E105" i="1"/>
  <c r="E145" i="1"/>
  <c r="C135" i="1"/>
  <c r="CX135" i="1"/>
  <c r="E168" i="1"/>
  <c r="E220" i="1"/>
  <c r="E262" i="1"/>
  <c r="C49" i="1"/>
  <c r="CX49" i="1"/>
  <c r="E91" i="1"/>
  <c r="E139" i="1"/>
  <c r="E180" i="1"/>
  <c r="C162" i="1"/>
  <c r="CX162" i="1"/>
  <c r="E214" i="1"/>
  <c r="E265" i="1"/>
  <c r="E95" i="1"/>
  <c r="E107" i="1"/>
  <c r="E255" i="1"/>
  <c r="C113" i="1"/>
  <c r="CX113" i="1"/>
  <c r="E37" i="1"/>
  <c r="E43" i="1"/>
  <c r="C93" i="1"/>
  <c r="CX93" i="1"/>
  <c r="C114" i="1"/>
  <c r="CX114" i="1"/>
  <c r="E174" i="1"/>
  <c r="E202" i="1"/>
  <c r="E195" i="1"/>
  <c r="C267" i="1"/>
  <c r="CX267" i="1"/>
  <c r="C45" i="1"/>
  <c r="CX45" i="1"/>
  <c r="C51" i="1"/>
  <c r="CX51" i="1"/>
  <c r="E101" i="1"/>
  <c r="C117" i="1"/>
  <c r="CX117" i="1"/>
  <c r="C182" i="1"/>
  <c r="CX182" i="1"/>
  <c r="C210" i="1"/>
  <c r="CX210" i="1"/>
  <c r="C200" i="1"/>
  <c r="CX200" i="1"/>
  <c r="C241" i="1"/>
  <c r="CX241" i="1"/>
  <c r="C36" i="1"/>
  <c r="CX36" i="1"/>
  <c r="E34" i="1"/>
  <c r="C84" i="1"/>
  <c r="CX84" i="1"/>
  <c r="CX115" i="1"/>
  <c r="C115" i="1"/>
  <c r="C165" i="1"/>
  <c r="CX165" i="1"/>
  <c r="E186" i="1"/>
  <c r="CX238" i="1"/>
  <c r="C238" i="1"/>
  <c r="C250" i="1"/>
  <c r="CX250" i="1"/>
  <c r="C253" i="1"/>
  <c r="CX253" i="1"/>
  <c r="C56" i="1"/>
  <c r="CX56" i="1"/>
  <c r="E106" i="1"/>
  <c r="C138" i="1"/>
  <c r="CX138" i="1"/>
  <c r="C136" i="1"/>
  <c r="CX136" i="1"/>
  <c r="E161" i="1"/>
  <c r="C221" i="1"/>
  <c r="CX221" i="1"/>
  <c r="E252" i="1"/>
  <c r="C39" i="1"/>
  <c r="CX39" i="1"/>
  <c r="C89" i="1"/>
  <c r="CX89" i="1"/>
  <c r="C129" i="1"/>
  <c r="CX129" i="1"/>
  <c r="E119" i="1"/>
  <c r="E156" i="1"/>
  <c r="C204" i="1"/>
  <c r="CX204" i="1"/>
  <c r="C246" i="1"/>
  <c r="CX246" i="1"/>
  <c r="C60" i="1"/>
  <c r="CX60" i="1"/>
  <c r="E58" i="1"/>
  <c r="E108" i="1"/>
  <c r="C132" i="1"/>
  <c r="CX132" i="1"/>
  <c r="C189" i="1"/>
  <c r="CX189" i="1"/>
  <c r="C171" i="1"/>
  <c r="CX171" i="1"/>
  <c r="E215" i="1"/>
  <c r="C237" i="1"/>
  <c r="CX237" i="1"/>
  <c r="C55" i="1"/>
  <c r="CX55" i="1"/>
  <c r="C105" i="1"/>
  <c r="CX105" i="1"/>
  <c r="C145" i="1"/>
  <c r="CX145" i="1"/>
  <c r="E135" i="1"/>
  <c r="C168" i="1"/>
  <c r="CX168" i="1"/>
  <c r="C220" i="1"/>
  <c r="CX220" i="1"/>
  <c r="C262" i="1"/>
  <c r="CX262" i="1"/>
  <c r="E49" i="1"/>
  <c r="C91" i="1"/>
  <c r="CX91" i="1"/>
  <c r="C139" i="1"/>
  <c r="CX139" i="1"/>
  <c r="C180" i="1"/>
  <c r="CX180" i="1"/>
  <c r="E162" i="1"/>
  <c r="C214" i="1"/>
  <c r="CX214" i="1"/>
  <c r="C265" i="1"/>
  <c r="CX265" i="1"/>
  <c r="C22" i="1" l="1"/>
  <c r="C388" i="1"/>
  <c r="E388" i="1"/>
  <c r="C389" i="1" s="1"/>
  <c r="G28" i="1"/>
  <c r="CU28" i="1"/>
  <c r="H28" i="1" l="1"/>
  <c r="CS29" i="1"/>
  <c r="DA16" i="1"/>
  <c r="CZ17" i="1"/>
  <c r="DA18" i="1"/>
  <c r="CZ19" i="1"/>
  <c r="J388" i="1"/>
  <c r="I388" i="1"/>
  <c r="G22" i="1" s="1"/>
  <c r="F29" i="1" l="1"/>
  <c r="CT29" i="1"/>
  <c r="H22" i="1"/>
  <c r="I22" i="1"/>
  <c r="G29" i="1" l="1"/>
  <c r="CU29" i="1"/>
  <c r="CS30" i="1" l="1"/>
  <c r="H29" i="1"/>
  <c r="F30" i="1" l="1"/>
  <c r="CT30" i="1"/>
  <c r="G30" i="1" l="1"/>
  <c r="CU30" i="1"/>
  <c r="H30" i="1" l="1"/>
  <c r="CS31" i="1"/>
  <c r="F31" i="1" l="1"/>
  <c r="CT31" i="1"/>
  <c r="G31" i="1" l="1"/>
  <c r="CU31" i="1"/>
  <c r="CS32" i="1" l="1"/>
  <c r="H31" i="1"/>
  <c r="F32" i="1" l="1"/>
  <c r="CT32" i="1"/>
  <c r="G32" i="1" l="1"/>
  <c r="CU32" i="1"/>
  <c r="CS33" i="1" l="1"/>
  <c r="H32" i="1"/>
  <c r="F33" i="1" l="1"/>
  <c r="CT33" i="1"/>
  <c r="G33" i="1" l="1"/>
  <c r="CU33" i="1"/>
  <c r="CS34" i="1" l="1"/>
  <c r="H33" i="1"/>
  <c r="F34" i="1" l="1"/>
  <c r="CT34" i="1"/>
  <c r="G34" i="1" l="1"/>
  <c r="CU34" i="1"/>
  <c r="CS35" i="1" l="1"/>
  <c r="H34" i="1"/>
  <c r="F35" i="1" l="1"/>
  <c r="CT35" i="1"/>
  <c r="G35" i="1" l="1"/>
  <c r="CU35" i="1"/>
  <c r="CS36" i="1" l="1"/>
  <c r="H35" i="1"/>
  <c r="F36" i="1" l="1"/>
  <c r="CT36" i="1"/>
  <c r="G36" i="1" l="1"/>
  <c r="CU36" i="1"/>
  <c r="CS37" i="1" l="1"/>
  <c r="H36" i="1"/>
  <c r="F37" i="1" l="1"/>
  <c r="CT37" i="1"/>
  <c r="G37" i="1" l="1"/>
  <c r="CU37" i="1"/>
  <c r="CS38" i="1" l="1"/>
  <c r="H37" i="1"/>
  <c r="F38" i="1" l="1"/>
  <c r="CT38" i="1"/>
  <c r="G38" i="1" l="1"/>
  <c r="CU38" i="1"/>
  <c r="H38" i="1" l="1"/>
  <c r="CS39" i="1"/>
  <c r="F39" i="1" l="1"/>
  <c r="CT39" i="1"/>
  <c r="G39" i="1" l="1"/>
  <c r="CU39" i="1"/>
  <c r="CS40" i="1" l="1"/>
  <c r="H39" i="1"/>
  <c r="F40" i="1" l="1"/>
  <c r="CT40" i="1"/>
  <c r="G40" i="1" l="1"/>
  <c r="CU40" i="1"/>
  <c r="CS41" i="1" l="1"/>
  <c r="H40" i="1"/>
  <c r="F41" i="1" l="1"/>
  <c r="CT41" i="1"/>
  <c r="G41" i="1" l="1"/>
  <c r="CU41" i="1"/>
  <c r="CS42" i="1" l="1"/>
  <c r="H41" i="1"/>
  <c r="F42" i="1" l="1"/>
  <c r="CT42" i="1"/>
  <c r="G42" i="1" l="1"/>
  <c r="CU42" i="1"/>
  <c r="CS43" i="1" l="1"/>
  <c r="H42" i="1"/>
  <c r="F43" i="1" l="1"/>
  <c r="CT43" i="1"/>
  <c r="G43" i="1" l="1"/>
  <c r="CU43" i="1"/>
  <c r="CS44" i="1" l="1"/>
  <c r="H43" i="1"/>
  <c r="F44" i="1" l="1"/>
  <c r="CT44" i="1"/>
  <c r="G44" i="1" l="1"/>
  <c r="CU44" i="1"/>
  <c r="CS45" i="1" l="1"/>
  <c r="H44" i="1"/>
  <c r="F45" i="1" l="1"/>
  <c r="CT45" i="1"/>
  <c r="G45" i="1" l="1"/>
  <c r="CU45" i="1"/>
  <c r="CS46" i="1" l="1"/>
  <c r="H45" i="1"/>
  <c r="F46" i="1" l="1"/>
  <c r="CT46" i="1"/>
  <c r="G46" i="1" l="1"/>
  <c r="CU46" i="1"/>
  <c r="H46" i="1" l="1"/>
  <c r="CS47" i="1"/>
  <c r="F47" i="1" l="1"/>
  <c r="CT47" i="1"/>
  <c r="G47" i="1" l="1"/>
  <c r="CU47" i="1"/>
  <c r="CS48" i="1" l="1"/>
  <c r="H47" i="1"/>
  <c r="F48" i="1" l="1"/>
  <c r="CT48" i="1"/>
  <c r="G48" i="1" l="1"/>
  <c r="CU48" i="1"/>
  <c r="CS49" i="1" l="1"/>
  <c r="H48" i="1"/>
  <c r="F49" i="1" l="1"/>
  <c r="CT49" i="1"/>
  <c r="G49" i="1" l="1"/>
  <c r="CU49" i="1"/>
  <c r="CS50" i="1" l="1"/>
  <c r="H49" i="1"/>
  <c r="F50" i="1" l="1"/>
  <c r="CT50" i="1"/>
  <c r="G50" i="1" l="1"/>
  <c r="CU50" i="1"/>
  <c r="CS51" i="1" l="1"/>
  <c r="H50" i="1"/>
  <c r="F51" i="1" l="1"/>
  <c r="CT51" i="1"/>
  <c r="G51" i="1" l="1"/>
  <c r="CU51" i="1"/>
  <c r="CS52" i="1" l="1"/>
  <c r="H51" i="1"/>
  <c r="F52" i="1" l="1"/>
  <c r="CT52" i="1"/>
  <c r="G52" i="1" l="1"/>
  <c r="CU52" i="1"/>
  <c r="CS53" i="1" l="1"/>
  <c r="H52" i="1"/>
  <c r="F53" i="1" l="1"/>
  <c r="CT53" i="1"/>
  <c r="G53" i="1" l="1"/>
  <c r="CU53" i="1"/>
  <c r="CS54" i="1" l="1"/>
  <c r="H53" i="1"/>
  <c r="F54" i="1" l="1"/>
  <c r="CT54" i="1"/>
  <c r="G54" i="1" l="1"/>
  <c r="CU54" i="1"/>
  <c r="H54" i="1" l="1"/>
  <c r="CS55" i="1"/>
  <c r="F55" i="1" l="1"/>
  <c r="CT55" i="1"/>
  <c r="G55" i="1" l="1"/>
  <c r="CU55" i="1"/>
  <c r="CS56" i="1" l="1"/>
  <c r="H55" i="1"/>
  <c r="F56" i="1" l="1"/>
  <c r="CT56" i="1"/>
  <c r="G56" i="1" l="1"/>
  <c r="CU56" i="1"/>
  <c r="CS57" i="1" l="1"/>
  <c r="H56" i="1"/>
  <c r="F57" i="1" l="1"/>
  <c r="CT57" i="1"/>
  <c r="G57" i="1" l="1"/>
  <c r="CU57" i="1"/>
  <c r="CS58" i="1" l="1"/>
  <c r="H57" i="1"/>
  <c r="F58" i="1" l="1"/>
  <c r="CT58" i="1"/>
  <c r="G58" i="1" l="1"/>
  <c r="CU58" i="1"/>
  <c r="CS59" i="1" l="1"/>
  <c r="H58" i="1"/>
  <c r="F59" i="1" l="1"/>
  <c r="CT59" i="1"/>
  <c r="G59" i="1" l="1"/>
  <c r="CU59" i="1"/>
  <c r="CS60" i="1" l="1"/>
  <c r="H59" i="1"/>
  <c r="F60" i="1" l="1"/>
  <c r="CT60" i="1"/>
  <c r="G60" i="1" l="1"/>
  <c r="CU60" i="1"/>
  <c r="CS61" i="1" l="1"/>
  <c r="H60" i="1"/>
  <c r="F61" i="1" l="1"/>
  <c r="CT61" i="1"/>
  <c r="G61" i="1" l="1"/>
  <c r="CU61" i="1"/>
  <c r="CS62" i="1" l="1"/>
  <c r="H61" i="1"/>
  <c r="F62" i="1" l="1"/>
  <c r="CT62" i="1"/>
  <c r="G62" i="1" l="1"/>
  <c r="CU62" i="1"/>
  <c r="H62" i="1" l="1"/>
  <c r="CS63" i="1"/>
  <c r="F63" i="1" l="1"/>
  <c r="CT63" i="1"/>
  <c r="G63" i="1" l="1"/>
  <c r="CU63" i="1"/>
  <c r="CS64" i="1" l="1"/>
  <c r="H63" i="1"/>
  <c r="F64" i="1" l="1"/>
  <c r="CT64" i="1"/>
  <c r="G64" i="1" l="1"/>
  <c r="CU64" i="1"/>
  <c r="CS65" i="1" l="1"/>
  <c r="H64" i="1"/>
  <c r="F65" i="1" l="1"/>
  <c r="CT65" i="1"/>
  <c r="G65" i="1" l="1"/>
  <c r="CU65" i="1"/>
  <c r="CS66" i="1" l="1"/>
  <c r="H65" i="1"/>
  <c r="F66" i="1" l="1"/>
  <c r="CT66" i="1"/>
  <c r="G66" i="1" l="1"/>
  <c r="CU66" i="1"/>
  <c r="H66" i="1" l="1"/>
  <c r="CS67" i="1"/>
  <c r="F67" i="1" l="1"/>
  <c r="CT67" i="1"/>
  <c r="G67" i="1" l="1"/>
  <c r="CU67" i="1"/>
  <c r="CS68" i="1" l="1"/>
  <c r="H67" i="1"/>
  <c r="F68" i="1" l="1"/>
  <c r="CT68" i="1"/>
  <c r="G68" i="1" l="1"/>
  <c r="CU68" i="1"/>
  <c r="CS69" i="1" l="1"/>
  <c r="H68" i="1"/>
  <c r="F69" i="1" l="1"/>
  <c r="CT69" i="1"/>
  <c r="G69" i="1" l="1"/>
  <c r="CU69" i="1"/>
  <c r="CS70" i="1" l="1"/>
  <c r="H69" i="1"/>
  <c r="F70" i="1" l="1"/>
  <c r="CT70" i="1"/>
  <c r="G70" i="1" l="1"/>
  <c r="CU70" i="1"/>
  <c r="H70" i="1" l="1"/>
  <c r="CS71" i="1"/>
  <c r="F71" i="1" l="1"/>
  <c r="CT71" i="1"/>
  <c r="G71" i="1" l="1"/>
  <c r="CU71" i="1"/>
  <c r="H71" i="1" l="1"/>
  <c r="CS72" i="1"/>
  <c r="F72" i="1" l="1"/>
  <c r="CT72" i="1"/>
  <c r="G72" i="1" l="1"/>
  <c r="CU72" i="1"/>
  <c r="CS73" i="1" l="1"/>
  <c r="H72" i="1"/>
  <c r="F73" i="1" l="1"/>
  <c r="CT73" i="1"/>
  <c r="G73" i="1" l="1"/>
  <c r="CU73" i="1"/>
  <c r="CS74" i="1" l="1"/>
  <c r="H73" i="1"/>
  <c r="F74" i="1" l="1"/>
  <c r="CT74" i="1"/>
  <c r="G74" i="1" l="1"/>
  <c r="CU74" i="1"/>
  <c r="H74" i="1" l="1"/>
  <c r="CS75" i="1"/>
  <c r="F75" i="1" l="1"/>
  <c r="CT75" i="1"/>
  <c r="G75" i="1" l="1"/>
  <c r="CU75" i="1"/>
  <c r="CS76" i="1" l="1"/>
  <c r="H75" i="1"/>
  <c r="F76" i="1" l="1"/>
  <c r="CT76" i="1"/>
  <c r="G76" i="1" l="1"/>
  <c r="CU76" i="1"/>
  <c r="CS77" i="1" l="1"/>
  <c r="H76" i="1"/>
  <c r="F77" i="1" l="1"/>
  <c r="CT77" i="1"/>
  <c r="G77" i="1" l="1"/>
  <c r="CU77" i="1"/>
  <c r="CS78" i="1" l="1"/>
  <c r="H77" i="1"/>
  <c r="F78" i="1" l="1"/>
  <c r="CT78" i="1"/>
  <c r="G78" i="1" l="1"/>
  <c r="CU78" i="1"/>
  <c r="CS79" i="1" l="1"/>
  <c r="H78" i="1"/>
  <c r="F79" i="1" l="1"/>
  <c r="CT79" i="1"/>
  <c r="G79" i="1" l="1"/>
  <c r="CU79" i="1"/>
  <c r="CS80" i="1" l="1"/>
  <c r="H79" i="1"/>
  <c r="F80" i="1" l="1"/>
  <c r="CT80" i="1"/>
  <c r="G80" i="1" l="1"/>
  <c r="CU80" i="1"/>
  <c r="CS81" i="1" l="1"/>
  <c r="H80" i="1"/>
  <c r="F81" i="1" l="1"/>
  <c r="CT81" i="1"/>
  <c r="G81" i="1" l="1"/>
  <c r="CU81" i="1"/>
  <c r="CS82" i="1" l="1"/>
  <c r="H81" i="1"/>
  <c r="F82" i="1" l="1"/>
  <c r="CT82" i="1"/>
  <c r="G82" i="1" l="1"/>
  <c r="CU82" i="1"/>
  <c r="H82" i="1" l="1"/>
  <c r="CS83" i="1"/>
  <c r="F83" i="1" l="1"/>
  <c r="CT83" i="1"/>
  <c r="G83" i="1" l="1"/>
  <c r="CU83" i="1"/>
  <c r="CS84" i="1" l="1"/>
  <c r="H83" i="1"/>
  <c r="F84" i="1" l="1"/>
  <c r="CT84" i="1"/>
  <c r="G84" i="1" l="1"/>
  <c r="CU84" i="1"/>
  <c r="CS85" i="1" l="1"/>
  <c r="H84" i="1"/>
  <c r="F85" i="1" l="1"/>
  <c r="CT85" i="1"/>
  <c r="G85" i="1" l="1"/>
  <c r="CU85" i="1"/>
  <c r="CS86" i="1" l="1"/>
  <c r="H85" i="1"/>
  <c r="F86" i="1" l="1"/>
  <c r="CT86" i="1"/>
  <c r="G86" i="1" l="1"/>
  <c r="CU86" i="1"/>
  <c r="CS87" i="1" l="1"/>
  <c r="H86" i="1"/>
  <c r="F87" i="1" l="1"/>
  <c r="CT87" i="1"/>
  <c r="G87" i="1" l="1"/>
  <c r="CU87" i="1"/>
  <c r="CS88" i="1" l="1"/>
  <c r="H87" i="1"/>
  <c r="F88" i="1" l="1"/>
  <c r="CT88" i="1"/>
  <c r="G88" i="1" l="1"/>
  <c r="CU88" i="1"/>
  <c r="CS89" i="1" l="1"/>
  <c r="H88" i="1"/>
  <c r="F89" i="1" l="1"/>
  <c r="CT89" i="1"/>
  <c r="G89" i="1" l="1"/>
  <c r="CU89" i="1"/>
  <c r="CS90" i="1" l="1"/>
  <c r="H89" i="1"/>
  <c r="F90" i="1" l="1"/>
  <c r="CT90" i="1"/>
  <c r="G90" i="1" l="1"/>
  <c r="CU90" i="1"/>
  <c r="H90" i="1" l="1"/>
  <c r="CS91" i="1"/>
  <c r="F91" i="1" l="1"/>
  <c r="CT91" i="1"/>
  <c r="G91" i="1" l="1"/>
  <c r="CU91" i="1"/>
  <c r="CS92" i="1" l="1"/>
  <c r="H91" i="1"/>
  <c r="F92" i="1" l="1"/>
  <c r="CT92" i="1"/>
  <c r="G92" i="1" l="1"/>
  <c r="CU92" i="1"/>
  <c r="CS93" i="1" l="1"/>
  <c r="H92" i="1"/>
  <c r="F93" i="1" l="1"/>
  <c r="CT93" i="1"/>
  <c r="G93" i="1" l="1"/>
  <c r="CU93" i="1"/>
  <c r="CS94" i="1" l="1"/>
  <c r="H93" i="1"/>
  <c r="F94" i="1" l="1"/>
  <c r="CT94" i="1"/>
  <c r="G94" i="1" l="1"/>
  <c r="CU94" i="1"/>
  <c r="CS95" i="1" l="1"/>
  <c r="H94" i="1"/>
  <c r="F95" i="1" l="1"/>
  <c r="CT95" i="1"/>
  <c r="G95" i="1" l="1"/>
  <c r="CU95" i="1"/>
  <c r="CS96" i="1" l="1"/>
  <c r="H95" i="1"/>
  <c r="F96" i="1" l="1"/>
  <c r="CT96" i="1"/>
  <c r="G96" i="1" l="1"/>
  <c r="CU96" i="1"/>
  <c r="CS97" i="1" l="1"/>
  <c r="H96" i="1"/>
  <c r="F97" i="1" l="1"/>
  <c r="CT97" i="1"/>
  <c r="G97" i="1" l="1"/>
  <c r="CU97" i="1"/>
  <c r="CS98" i="1" l="1"/>
  <c r="H97" i="1"/>
  <c r="F98" i="1" l="1"/>
  <c r="CT98" i="1"/>
  <c r="G98" i="1" l="1"/>
  <c r="CU98" i="1"/>
  <c r="H98" i="1" l="1"/>
  <c r="CS99" i="1"/>
  <c r="F99" i="1" l="1"/>
  <c r="CT99" i="1"/>
  <c r="G99" i="1" l="1"/>
  <c r="CU99" i="1"/>
  <c r="CS100" i="1" l="1"/>
  <c r="H99" i="1"/>
  <c r="F100" i="1" l="1"/>
  <c r="CT100" i="1"/>
  <c r="G100" i="1" l="1"/>
  <c r="CU100" i="1"/>
  <c r="CS101" i="1" l="1"/>
  <c r="H100" i="1"/>
  <c r="F101" i="1" l="1"/>
  <c r="CT101" i="1"/>
  <c r="G101" i="1" l="1"/>
  <c r="CU101" i="1"/>
  <c r="CS102" i="1" l="1"/>
  <c r="H101" i="1"/>
  <c r="F102" i="1" l="1"/>
  <c r="CT102" i="1"/>
  <c r="G102" i="1" l="1"/>
  <c r="CU102" i="1"/>
  <c r="CS103" i="1" l="1"/>
  <c r="H102" i="1"/>
  <c r="F103" i="1" l="1"/>
  <c r="CT103" i="1"/>
  <c r="G103" i="1" l="1"/>
  <c r="CU103" i="1"/>
  <c r="CS104" i="1" l="1"/>
  <c r="H103" i="1"/>
  <c r="F104" i="1" l="1"/>
  <c r="CT104" i="1"/>
  <c r="G104" i="1" l="1"/>
  <c r="CU104" i="1"/>
  <c r="CS105" i="1" l="1"/>
  <c r="H104" i="1"/>
  <c r="F105" i="1" l="1"/>
  <c r="CT105" i="1"/>
  <c r="G105" i="1" l="1"/>
  <c r="CU105" i="1"/>
  <c r="CS106" i="1" l="1"/>
  <c r="H105" i="1"/>
  <c r="F106" i="1" l="1"/>
  <c r="CT106" i="1"/>
  <c r="G106" i="1" l="1"/>
  <c r="CU106" i="1"/>
  <c r="H106" i="1" l="1"/>
  <c r="CS107" i="1"/>
  <c r="F107" i="1" l="1"/>
  <c r="CT107" i="1"/>
  <c r="G107" i="1" l="1"/>
  <c r="CU107" i="1"/>
  <c r="CS108" i="1" l="1"/>
  <c r="H107" i="1"/>
  <c r="F108" i="1" l="1"/>
  <c r="CT108" i="1"/>
  <c r="G108" i="1" l="1"/>
  <c r="CU108" i="1"/>
  <c r="CS109" i="1" l="1"/>
  <c r="H108" i="1"/>
  <c r="F109" i="1" l="1"/>
  <c r="CT109" i="1"/>
  <c r="G109" i="1" l="1"/>
  <c r="CU109" i="1"/>
  <c r="CS110" i="1" l="1"/>
  <c r="H109" i="1"/>
  <c r="F110" i="1" l="1"/>
  <c r="CT110" i="1"/>
  <c r="G110" i="1" l="1"/>
  <c r="CU110" i="1"/>
  <c r="H110" i="1" l="1"/>
  <c r="CS111" i="1"/>
  <c r="F111" i="1" l="1"/>
  <c r="CT111" i="1"/>
  <c r="G111" i="1" l="1"/>
  <c r="CU111" i="1"/>
  <c r="H111" i="1" l="1"/>
  <c r="CS112" i="1"/>
  <c r="F112" i="1" l="1"/>
  <c r="CT112" i="1"/>
  <c r="G112" i="1" l="1"/>
  <c r="CU112" i="1"/>
  <c r="H112" i="1" l="1"/>
  <c r="CS113" i="1"/>
  <c r="F113" i="1" l="1"/>
  <c r="CT113" i="1"/>
  <c r="G113" i="1" l="1"/>
  <c r="CU113" i="1"/>
  <c r="CS114" i="1" l="1"/>
  <c r="H113" i="1"/>
  <c r="F114" i="1" l="1"/>
  <c r="CT114" i="1"/>
  <c r="G114" i="1" l="1"/>
  <c r="CU114" i="1"/>
  <c r="H114" i="1" l="1"/>
  <c r="CS115" i="1"/>
  <c r="F115" i="1" l="1"/>
  <c r="CT115" i="1"/>
  <c r="G115" i="1" l="1"/>
  <c r="CU115" i="1"/>
  <c r="H115" i="1" l="1"/>
  <c r="CS116" i="1"/>
  <c r="F116" i="1" l="1"/>
  <c r="CT116" i="1"/>
  <c r="G116" i="1" l="1"/>
  <c r="CU116" i="1"/>
  <c r="CS117" i="1" l="1"/>
  <c r="H116" i="1"/>
  <c r="F117" i="1" l="1"/>
  <c r="CT117" i="1"/>
  <c r="G117" i="1" l="1"/>
  <c r="CU117" i="1"/>
  <c r="CS118" i="1" l="1"/>
  <c r="H117" i="1"/>
  <c r="F118" i="1" l="1"/>
  <c r="CT118" i="1"/>
  <c r="G118" i="1" l="1"/>
  <c r="CU118" i="1"/>
  <c r="CS119" i="1" l="1"/>
  <c r="H118" i="1"/>
  <c r="F119" i="1" l="1"/>
  <c r="CT119" i="1"/>
  <c r="G119" i="1" l="1"/>
  <c r="CU119" i="1"/>
  <c r="CS120" i="1" l="1"/>
  <c r="H119" i="1"/>
  <c r="F120" i="1" l="1"/>
  <c r="CT120" i="1"/>
  <c r="G120" i="1" l="1"/>
  <c r="CU120" i="1"/>
  <c r="CS121" i="1" l="1"/>
  <c r="H120" i="1"/>
  <c r="F121" i="1" l="1"/>
  <c r="CT121" i="1"/>
  <c r="G121" i="1" l="1"/>
  <c r="CU121" i="1"/>
  <c r="CS122" i="1" l="1"/>
  <c r="H121" i="1"/>
  <c r="F122" i="1" l="1"/>
  <c r="CT122" i="1"/>
  <c r="G122" i="1" l="1"/>
  <c r="CU122" i="1"/>
  <c r="CS123" i="1" l="1"/>
  <c r="H122" i="1"/>
  <c r="F123" i="1" l="1"/>
  <c r="CT123" i="1"/>
  <c r="G123" i="1" l="1"/>
  <c r="CU123" i="1"/>
  <c r="H123" i="1" l="1"/>
  <c r="CS124" i="1"/>
  <c r="F124" i="1" l="1"/>
  <c r="CT124" i="1"/>
  <c r="G124" i="1" l="1"/>
  <c r="CU124" i="1"/>
  <c r="CS125" i="1" l="1"/>
  <c r="H124" i="1"/>
  <c r="F125" i="1" l="1"/>
  <c r="CT125" i="1"/>
  <c r="G125" i="1" l="1"/>
  <c r="CU125" i="1"/>
  <c r="CS126" i="1" l="1"/>
  <c r="H125" i="1"/>
  <c r="F126" i="1" l="1"/>
  <c r="CT126" i="1"/>
  <c r="G126" i="1" l="1"/>
  <c r="CU126" i="1"/>
  <c r="CS127" i="1" l="1"/>
  <c r="H126" i="1"/>
  <c r="F127" i="1" l="1"/>
  <c r="CT127" i="1"/>
  <c r="G127" i="1" l="1"/>
  <c r="CU127" i="1"/>
  <c r="CS128" i="1" l="1"/>
  <c r="H127" i="1"/>
  <c r="F128" i="1" l="1"/>
  <c r="CT128" i="1"/>
  <c r="G128" i="1" l="1"/>
  <c r="CU128" i="1"/>
  <c r="CS129" i="1" l="1"/>
  <c r="H128" i="1"/>
  <c r="F129" i="1" l="1"/>
  <c r="CT129" i="1"/>
  <c r="G129" i="1" l="1"/>
  <c r="CU129" i="1"/>
  <c r="CS130" i="1" l="1"/>
  <c r="H129" i="1"/>
  <c r="F130" i="1" l="1"/>
  <c r="CT130" i="1"/>
  <c r="G130" i="1" l="1"/>
  <c r="CU130" i="1"/>
  <c r="CS131" i="1" l="1"/>
  <c r="H130" i="1"/>
  <c r="F131" i="1" l="1"/>
  <c r="CT131" i="1"/>
  <c r="G131" i="1" l="1"/>
  <c r="CU131" i="1"/>
  <c r="H131" i="1" l="1"/>
  <c r="CS132" i="1"/>
  <c r="F132" i="1" l="1"/>
  <c r="CT132" i="1"/>
  <c r="G132" i="1" l="1"/>
  <c r="CU132" i="1"/>
  <c r="CS133" i="1" l="1"/>
  <c r="H132" i="1"/>
  <c r="F133" i="1" l="1"/>
  <c r="CT133" i="1"/>
  <c r="G133" i="1" l="1"/>
  <c r="CU133" i="1"/>
  <c r="CS134" i="1" l="1"/>
  <c r="H133" i="1"/>
  <c r="F134" i="1" l="1"/>
  <c r="CT134" i="1"/>
  <c r="G134" i="1" l="1"/>
  <c r="CU134" i="1"/>
  <c r="CS135" i="1" l="1"/>
  <c r="H134" i="1"/>
  <c r="F135" i="1" l="1"/>
  <c r="CT135" i="1"/>
  <c r="G135" i="1" l="1"/>
  <c r="CU135" i="1"/>
  <c r="CS136" i="1" l="1"/>
  <c r="H135" i="1"/>
  <c r="F136" i="1" l="1"/>
  <c r="CT136" i="1"/>
  <c r="G136" i="1" l="1"/>
  <c r="CU136" i="1"/>
  <c r="CS137" i="1" l="1"/>
  <c r="H136" i="1"/>
  <c r="F137" i="1" l="1"/>
  <c r="CT137" i="1"/>
  <c r="G137" i="1" l="1"/>
  <c r="CU137" i="1"/>
  <c r="CS138" i="1" l="1"/>
  <c r="H137" i="1"/>
  <c r="F138" i="1" l="1"/>
  <c r="CT138" i="1"/>
  <c r="G138" i="1" l="1"/>
  <c r="CU138" i="1"/>
  <c r="CS139" i="1" l="1"/>
  <c r="H138" i="1"/>
  <c r="F139" i="1" l="1"/>
  <c r="CT139" i="1"/>
  <c r="G139" i="1" l="1"/>
  <c r="CU139" i="1"/>
  <c r="H139" i="1" l="1"/>
  <c r="CS140" i="1"/>
  <c r="F140" i="1" l="1"/>
  <c r="CT140" i="1"/>
  <c r="G140" i="1" l="1"/>
  <c r="CU140" i="1"/>
  <c r="CS141" i="1" l="1"/>
  <c r="H140" i="1"/>
  <c r="F141" i="1" l="1"/>
  <c r="CT141" i="1"/>
  <c r="G141" i="1" l="1"/>
  <c r="CU141" i="1"/>
  <c r="CS142" i="1" l="1"/>
  <c r="H141" i="1"/>
  <c r="F142" i="1" l="1"/>
  <c r="CT142" i="1"/>
  <c r="G142" i="1" l="1"/>
  <c r="CU142" i="1"/>
  <c r="CS143" i="1" l="1"/>
  <c r="H142" i="1"/>
  <c r="F143" i="1" l="1"/>
  <c r="CT143" i="1"/>
  <c r="G143" i="1" l="1"/>
  <c r="CU143" i="1"/>
  <c r="CS144" i="1" l="1"/>
  <c r="H143" i="1"/>
  <c r="F144" i="1" l="1"/>
  <c r="CT144" i="1"/>
  <c r="G144" i="1" l="1"/>
  <c r="CU144" i="1"/>
  <c r="CS145" i="1" l="1"/>
  <c r="H144" i="1"/>
  <c r="F145" i="1" l="1"/>
  <c r="CT145" i="1"/>
  <c r="G145" i="1" l="1"/>
  <c r="CU145" i="1"/>
  <c r="CS146" i="1" l="1"/>
  <c r="H145" i="1"/>
  <c r="F146" i="1" l="1"/>
  <c r="CT146" i="1"/>
  <c r="G146" i="1" l="1"/>
  <c r="CU146" i="1"/>
  <c r="CS147" i="1" l="1"/>
  <c r="H146" i="1"/>
  <c r="F147" i="1" l="1"/>
  <c r="CT147" i="1"/>
  <c r="G147" i="1" l="1"/>
  <c r="CU147" i="1"/>
  <c r="H147" i="1" l="1"/>
  <c r="CS148" i="1"/>
  <c r="F148" i="1" l="1"/>
  <c r="CT148" i="1"/>
  <c r="G148" i="1" l="1"/>
  <c r="CU148" i="1"/>
  <c r="CS149" i="1" l="1"/>
  <c r="H148" i="1"/>
  <c r="F149" i="1" l="1"/>
  <c r="CT149" i="1"/>
  <c r="G149" i="1" l="1"/>
  <c r="CU149" i="1"/>
  <c r="CS150" i="1" l="1"/>
  <c r="H149" i="1"/>
  <c r="F150" i="1" l="1"/>
  <c r="CT150" i="1"/>
  <c r="G150" i="1" l="1"/>
  <c r="CU150" i="1"/>
  <c r="CS151" i="1" l="1"/>
  <c r="H150" i="1"/>
  <c r="F151" i="1" l="1"/>
  <c r="CT151" i="1"/>
  <c r="G151" i="1" l="1"/>
  <c r="CU151" i="1"/>
  <c r="H151" i="1" l="1"/>
  <c r="CS152" i="1"/>
  <c r="F152" i="1" l="1"/>
  <c r="CT152" i="1"/>
  <c r="G152" i="1" l="1"/>
  <c r="CU152" i="1"/>
  <c r="CS153" i="1" l="1"/>
  <c r="H152" i="1"/>
  <c r="F153" i="1" l="1"/>
  <c r="CT153" i="1"/>
  <c r="G153" i="1" l="1"/>
  <c r="CU153" i="1"/>
  <c r="H153" i="1" l="1"/>
  <c r="CS154" i="1"/>
  <c r="F154" i="1" l="1"/>
  <c r="CT154" i="1"/>
  <c r="G154" i="1" l="1"/>
  <c r="CU154" i="1"/>
  <c r="H154" i="1" l="1"/>
  <c r="CS155" i="1"/>
  <c r="F155" i="1" l="1"/>
  <c r="CT155" i="1"/>
  <c r="G155" i="1" l="1"/>
  <c r="CU155" i="1"/>
  <c r="H155" i="1" l="1"/>
  <c r="CS156" i="1"/>
  <c r="F156" i="1" l="1"/>
  <c r="CT156" i="1"/>
  <c r="G156" i="1" l="1"/>
  <c r="CU156" i="1"/>
  <c r="CS157" i="1" l="1"/>
  <c r="H156" i="1"/>
  <c r="F157" i="1" l="1"/>
  <c r="CT157" i="1"/>
  <c r="G157" i="1" l="1"/>
  <c r="CU157" i="1"/>
  <c r="H157" i="1" l="1"/>
  <c r="CS158" i="1"/>
  <c r="F158" i="1" l="1"/>
  <c r="CT158" i="1"/>
  <c r="G158" i="1" l="1"/>
  <c r="CU158" i="1"/>
  <c r="H158" i="1" l="1"/>
  <c r="CS159" i="1"/>
  <c r="F159" i="1" l="1"/>
  <c r="CT159" i="1"/>
  <c r="G159" i="1" l="1"/>
  <c r="CU159" i="1"/>
  <c r="CS160" i="1" l="1"/>
  <c r="H159" i="1"/>
  <c r="F160" i="1" l="1"/>
  <c r="CT160" i="1"/>
  <c r="G160" i="1" l="1"/>
  <c r="CU160" i="1"/>
  <c r="CS161" i="1" l="1"/>
  <c r="H160" i="1"/>
  <c r="F161" i="1" l="1"/>
  <c r="CT161" i="1"/>
  <c r="G161" i="1" l="1"/>
  <c r="CU161" i="1"/>
  <c r="CS162" i="1" l="1"/>
  <c r="H161" i="1"/>
  <c r="F162" i="1" l="1"/>
  <c r="CT162" i="1"/>
  <c r="G162" i="1" l="1"/>
  <c r="CU162" i="1"/>
  <c r="CS163" i="1" l="1"/>
  <c r="H162" i="1"/>
  <c r="F163" i="1" l="1"/>
  <c r="CT163" i="1"/>
  <c r="G163" i="1" l="1"/>
  <c r="CU163" i="1"/>
  <c r="CS164" i="1" l="1"/>
  <c r="H163" i="1"/>
  <c r="F164" i="1" l="1"/>
  <c r="CT164" i="1"/>
  <c r="G164" i="1" l="1"/>
  <c r="CU164" i="1"/>
  <c r="CS165" i="1" l="1"/>
  <c r="H164" i="1"/>
  <c r="F165" i="1" l="1"/>
  <c r="CT165" i="1"/>
  <c r="G165" i="1" l="1"/>
  <c r="CU165" i="1"/>
  <c r="CS166" i="1" l="1"/>
  <c r="H165" i="1"/>
  <c r="F166" i="1" l="1"/>
  <c r="CT166" i="1"/>
  <c r="G166" i="1" l="1"/>
  <c r="CU166" i="1"/>
  <c r="H166" i="1" l="1"/>
  <c r="CS167" i="1"/>
  <c r="F167" i="1" l="1"/>
  <c r="CT167" i="1"/>
  <c r="G167" i="1" l="1"/>
  <c r="CU167" i="1"/>
  <c r="CS168" i="1" l="1"/>
  <c r="H167" i="1"/>
  <c r="F168" i="1" l="1"/>
  <c r="CT168" i="1"/>
  <c r="G168" i="1" l="1"/>
  <c r="CU168" i="1"/>
  <c r="CS169" i="1" l="1"/>
  <c r="H168" i="1"/>
  <c r="F169" i="1" l="1"/>
  <c r="CT169" i="1"/>
  <c r="G169" i="1" l="1"/>
  <c r="CU169" i="1"/>
  <c r="CS170" i="1" l="1"/>
  <c r="H169" i="1"/>
  <c r="F170" i="1" l="1"/>
  <c r="CT170" i="1"/>
  <c r="G170" i="1" l="1"/>
  <c r="CU170" i="1"/>
  <c r="CS171" i="1" l="1"/>
  <c r="H170" i="1"/>
  <c r="F171" i="1" l="1"/>
  <c r="CT171" i="1"/>
  <c r="G171" i="1" l="1"/>
  <c r="CU171" i="1"/>
  <c r="CS172" i="1" l="1"/>
  <c r="H171" i="1"/>
  <c r="F172" i="1" l="1"/>
  <c r="CT172" i="1"/>
  <c r="G172" i="1" l="1"/>
  <c r="CU172" i="1"/>
  <c r="CS173" i="1" l="1"/>
  <c r="H172" i="1"/>
  <c r="F173" i="1" l="1"/>
  <c r="CT173" i="1"/>
  <c r="G173" i="1" l="1"/>
  <c r="CU173" i="1"/>
  <c r="CS174" i="1" l="1"/>
  <c r="H173" i="1"/>
  <c r="F174" i="1" l="1"/>
  <c r="CT174" i="1"/>
  <c r="G174" i="1" l="1"/>
  <c r="CU174" i="1"/>
  <c r="H174" i="1" l="1"/>
  <c r="CS175" i="1"/>
  <c r="F175" i="1" l="1"/>
  <c r="CT175" i="1"/>
  <c r="G175" i="1" l="1"/>
  <c r="CU175" i="1"/>
  <c r="CS176" i="1" l="1"/>
  <c r="H175" i="1"/>
  <c r="F176" i="1" l="1"/>
  <c r="CT176" i="1"/>
  <c r="G176" i="1" l="1"/>
  <c r="CU176" i="1"/>
  <c r="CS177" i="1" l="1"/>
  <c r="H176" i="1"/>
  <c r="F177" i="1" l="1"/>
  <c r="CT177" i="1"/>
  <c r="G177" i="1" l="1"/>
  <c r="CU177" i="1"/>
  <c r="CS178" i="1" l="1"/>
  <c r="H177" i="1"/>
  <c r="F178" i="1" l="1"/>
  <c r="CT178" i="1"/>
  <c r="G178" i="1" l="1"/>
  <c r="CU178" i="1"/>
  <c r="CS179" i="1" l="1"/>
  <c r="H178" i="1"/>
  <c r="F179" i="1" l="1"/>
  <c r="CT179" i="1"/>
  <c r="G179" i="1" l="1"/>
  <c r="CU179" i="1"/>
  <c r="CS180" i="1" l="1"/>
  <c r="H179" i="1"/>
  <c r="F180" i="1" l="1"/>
  <c r="CT180" i="1"/>
  <c r="G180" i="1" l="1"/>
  <c r="CU180" i="1"/>
  <c r="CS181" i="1" l="1"/>
  <c r="H180" i="1"/>
  <c r="F181" i="1" l="1"/>
  <c r="CT181" i="1"/>
  <c r="G181" i="1" l="1"/>
  <c r="CU181" i="1"/>
  <c r="CS182" i="1" l="1"/>
  <c r="H181" i="1"/>
  <c r="F182" i="1" l="1"/>
  <c r="CT182" i="1"/>
  <c r="G182" i="1" l="1"/>
  <c r="CU182" i="1"/>
  <c r="H182" i="1" l="1"/>
  <c r="CS183" i="1"/>
  <c r="F183" i="1" l="1"/>
  <c r="CT183" i="1"/>
  <c r="G183" i="1" l="1"/>
  <c r="CU183" i="1"/>
  <c r="CS184" i="1" l="1"/>
  <c r="H183" i="1"/>
  <c r="F184" i="1" l="1"/>
  <c r="CT184" i="1"/>
  <c r="G184" i="1" l="1"/>
  <c r="CU184" i="1"/>
  <c r="CS185" i="1" l="1"/>
  <c r="H184" i="1"/>
  <c r="F185" i="1" l="1"/>
  <c r="CT185" i="1"/>
  <c r="G185" i="1" l="1"/>
  <c r="CU185" i="1"/>
  <c r="CS186" i="1" l="1"/>
  <c r="H185" i="1"/>
  <c r="F186" i="1" l="1"/>
  <c r="CT186" i="1"/>
  <c r="G186" i="1" l="1"/>
  <c r="CU186" i="1"/>
  <c r="CS187" i="1" l="1"/>
  <c r="H186" i="1"/>
  <c r="F187" i="1" l="1"/>
  <c r="CT187" i="1"/>
  <c r="G187" i="1" l="1"/>
  <c r="CU187" i="1"/>
  <c r="CS188" i="1" l="1"/>
  <c r="H187" i="1"/>
  <c r="F188" i="1" l="1"/>
  <c r="CT188" i="1"/>
  <c r="G188" i="1" l="1"/>
  <c r="CU188" i="1"/>
  <c r="CS189" i="1" l="1"/>
  <c r="H188" i="1"/>
  <c r="F189" i="1" l="1"/>
  <c r="CT189" i="1"/>
  <c r="G189" i="1" l="1"/>
  <c r="CU189" i="1"/>
  <c r="CS190" i="1" l="1"/>
  <c r="H189" i="1"/>
  <c r="F190" i="1" l="1"/>
  <c r="CT190" i="1"/>
  <c r="G190" i="1" l="1"/>
  <c r="CU190" i="1"/>
  <c r="H190" i="1" l="1"/>
  <c r="CS191" i="1"/>
  <c r="F191" i="1" l="1"/>
  <c r="CT191" i="1"/>
  <c r="G191" i="1" l="1"/>
  <c r="CU191" i="1"/>
  <c r="CS192" i="1" l="1"/>
  <c r="H191" i="1"/>
  <c r="F192" i="1" l="1"/>
  <c r="CT192" i="1"/>
  <c r="G192" i="1" l="1"/>
  <c r="CU192" i="1"/>
  <c r="CS193" i="1" l="1"/>
  <c r="H192" i="1"/>
  <c r="F193" i="1" l="1"/>
  <c r="CT193" i="1"/>
  <c r="G193" i="1" l="1"/>
  <c r="CU193" i="1"/>
  <c r="CS194" i="1" l="1"/>
  <c r="H193" i="1"/>
  <c r="F194" i="1" l="1"/>
  <c r="CT194" i="1"/>
  <c r="G194" i="1" l="1"/>
  <c r="CU194" i="1"/>
  <c r="H194" i="1" l="1"/>
  <c r="CS195" i="1"/>
  <c r="F195" i="1" l="1"/>
  <c r="CT195" i="1"/>
  <c r="G195" i="1" l="1"/>
  <c r="CU195" i="1"/>
  <c r="CS196" i="1" l="1"/>
  <c r="H195" i="1"/>
  <c r="F196" i="1" l="1"/>
  <c r="CT196" i="1"/>
  <c r="G196" i="1" l="1"/>
  <c r="CU196" i="1"/>
  <c r="CS197" i="1" l="1"/>
  <c r="H196" i="1"/>
  <c r="F197" i="1" l="1"/>
  <c r="CT197" i="1"/>
  <c r="G197" i="1" l="1"/>
  <c r="CU197" i="1"/>
  <c r="H197" i="1" l="1"/>
  <c r="CS198" i="1"/>
  <c r="F198" i="1" l="1"/>
  <c r="CT198" i="1"/>
  <c r="G198" i="1" l="1"/>
  <c r="CU198" i="1"/>
  <c r="H198" i="1" l="1"/>
  <c r="CS199" i="1"/>
  <c r="F199" i="1" l="1"/>
  <c r="CT199" i="1"/>
  <c r="G199" i="1" l="1"/>
  <c r="CU199" i="1"/>
  <c r="CS200" i="1" l="1"/>
  <c r="H199" i="1"/>
  <c r="F200" i="1" l="1"/>
  <c r="CT200" i="1"/>
  <c r="G200" i="1" l="1"/>
  <c r="CU200" i="1"/>
  <c r="CS201" i="1" l="1"/>
  <c r="H200" i="1"/>
  <c r="F201" i="1" l="1"/>
  <c r="CT201" i="1"/>
  <c r="G201" i="1" l="1"/>
  <c r="CU201" i="1"/>
  <c r="CS202" i="1" l="1"/>
  <c r="H201" i="1"/>
  <c r="F202" i="1" l="1"/>
  <c r="CT202" i="1"/>
  <c r="G202" i="1" l="1"/>
  <c r="CU202" i="1"/>
  <c r="CS203" i="1" l="1"/>
  <c r="H202" i="1"/>
  <c r="F203" i="1" l="1"/>
  <c r="CT203" i="1"/>
  <c r="G203" i="1" l="1"/>
  <c r="CU203" i="1"/>
  <c r="CS204" i="1" l="1"/>
  <c r="H203" i="1"/>
  <c r="F204" i="1" l="1"/>
  <c r="CT204" i="1"/>
  <c r="G204" i="1" l="1"/>
  <c r="CU204" i="1"/>
  <c r="H204" i="1" l="1"/>
  <c r="CS205" i="1"/>
  <c r="F205" i="1" l="1"/>
  <c r="CT205" i="1"/>
  <c r="G205" i="1" l="1"/>
  <c r="CU205" i="1"/>
  <c r="CS206" i="1" l="1"/>
  <c r="H205" i="1"/>
  <c r="F206" i="1" l="1"/>
  <c r="CT206" i="1"/>
  <c r="G206" i="1" l="1"/>
  <c r="CU206" i="1"/>
  <c r="CS207" i="1" l="1"/>
  <c r="H206" i="1"/>
  <c r="F207" i="1" l="1"/>
  <c r="CT207" i="1"/>
  <c r="G207" i="1" l="1"/>
  <c r="CU207" i="1"/>
  <c r="CS208" i="1" l="1"/>
  <c r="H207" i="1"/>
  <c r="F208" i="1" l="1"/>
  <c r="CT208" i="1"/>
  <c r="G208" i="1" l="1"/>
  <c r="CU208" i="1"/>
  <c r="CS209" i="1" l="1"/>
  <c r="H208" i="1"/>
  <c r="F209" i="1" l="1"/>
  <c r="CT209" i="1"/>
  <c r="G209" i="1" l="1"/>
  <c r="CU209" i="1"/>
  <c r="CS210" i="1" l="1"/>
  <c r="H209" i="1"/>
  <c r="F210" i="1" l="1"/>
  <c r="CT210" i="1"/>
  <c r="G210" i="1" l="1"/>
  <c r="CU210" i="1"/>
  <c r="CS211" i="1" l="1"/>
  <c r="H210" i="1"/>
  <c r="F211" i="1" l="1"/>
  <c r="CT211" i="1"/>
  <c r="G211" i="1" l="1"/>
  <c r="CU211" i="1"/>
  <c r="CS212" i="1" l="1"/>
  <c r="H211" i="1"/>
  <c r="F212" i="1" l="1"/>
  <c r="CT212" i="1"/>
  <c r="G212" i="1" l="1"/>
  <c r="CU212" i="1"/>
  <c r="H212" i="1" l="1"/>
  <c r="CS213" i="1"/>
  <c r="F213" i="1" l="1"/>
  <c r="CT213" i="1"/>
  <c r="G213" i="1" l="1"/>
  <c r="CU213" i="1"/>
  <c r="CS214" i="1" l="1"/>
  <c r="H213" i="1"/>
  <c r="F214" i="1" l="1"/>
  <c r="CT214" i="1"/>
  <c r="G214" i="1" l="1"/>
  <c r="CU214" i="1"/>
  <c r="CS215" i="1" l="1"/>
  <c r="H214" i="1"/>
  <c r="F215" i="1" l="1"/>
  <c r="CT215" i="1"/>
  <c r="G215" i="1" l="1"/>
  <c r="CU215" i="1"/>
  <c r="CS216" i="1" l="1"/>
  <c r="H215" i="1"/>
  <c r="F216" i="1" l="1"/>
  <c r="CT216" i="1"/>
  <c r="G216" i="1" l="1"/>
  <c r="CU216" i="1"/>
  <c r="CS217" i="1" l="1"/>
  <c r="H216" i="1"/>
  <c r="F217" i="1" l="1"/>
  <c r="CT217" i="1"/>
  <c r="G217" i="1" l="1"/>
  <c r="CU217" i="1"/>
  <c r="CS218" i="1" l="1"/>
  <c r="H217" i="1"/>
  <c r="F218" i="1" l="1"/>
  <c r="CT218" i="1"/>
  <c r="G218" i="1" l="1"/>
  <c r="CU218" i="1"/>
  <c r="CS219" i="1" l="1"/>
  <c r="H218" i="1"/>
  <c r="F219" i="1" l="1"/>
  <c r="CT219" i="1"/>
  <c r="G219" i="1" l="1"/>
  <c r="CU219" i="1"/>
  <c r="CS220" i="1" l="1"/>
  <c r="H219" i="1"/>
  <c r="F220" i="1" l="1"/>
  <c r="CT220" i="1"/>
  <c r="G220" i="1" l="1"/>
  <c r="CU220" i="1"/>
  <c r="H220" i="1" l="1"/>
  <c r="CS221" i="1"/>
  <c r="F221" i="1" l="1"/>
  <c r="CT221" i="1"/>
  <c r="G221" i="1" l="1"/>
  <c r="CU221" i="1"/>
  <c r="CS222" i="1" l="1"/>
  <c r="H221" i="1"/>
  <c r="F222" i="1" l="1"/>
  <c r="CT222" i="1"/>
  <c r="G222" i="1" l="1"/>
  <c r="CU222" i="1"/>
  <c r="CS223" i="1" l="1"/>
  <c r="H222" i="1"/>
  <c r="F223" i="1" l="1"/>
  <c r="CT223" i="1"/>
  <c r="G223" i="1" l="1"/>
  <c r="CU223" i="1"/>
  <c r="CS224" i="1" l="1"/>
  <c r="H223" i="1"/>
  <c r="F224" i="1" l="1"/>
  <c r="CT224" i="1"/>
  <c r="G224" i="1" l="1"/>
  <c r="CU224" i="1"/>
  <c r="CS225" i="1" l="1"/>
  <c r="H224" i="1"/>
  <c r="F225" i="1" l="1"/>
  <c r="CT225" i="1"/>
  <c r="G225" i="1" l="1"/>
  <c r="CU225" i="1"/>
  <c r="CS226" i="1" l="1"/>
  <c r="H225" i="1"/>
  <c r="F226" i="1" l="1"/>
  <c r="CT226" i="1"/>
  <c r="G226" i="1" l="1"/>
  <c r="CU226" i="1"/>
  <c r="CS227" i="1" l="1"/>
  <c r="H226" i="1"/>
  <c r="F227" i="1" l="1"/>
  <c r="CT227" i="1"/>
  <c r="G227" i="1" l="1"/>
  <c r="CU227" i="1"/>
  <c r="CS228" i="1" l="1"/>
  <c r="H227" i="1"/>
  <c r="F228" i="1" l="1"/>
  <c r="CT228" i="1"/>
  <c r="G228" i="1" l="1"/>
  <c r="CU228" i="1"/>
  <c r="H228" i="1" l="1"/>
  <c r="CS229" i="1"/>
  <c r="F229" i="1" l="1"/>
  <c r="CT229" i="1"/>
  <c r="G229" i="1" l="1"/>
  <c r="CU229" i="1"/>
  <c r="CS230" i="1" l="1"/>
  <c r="H229" i="1"/>
  <c r="F230" i="1" l="1"/>
  <c r="CT230" i="1"/>
  <c r="G230" i="1" l="1"/>
  <c r="CU230" i="1"/>
  <c r="CS231" i="1" l="1"/>
  <c r="H230" i="1"/>
  <c r="F231" i="1" l="1"/>
  <c r="CT231" i="1"/>
  <c r="G231" i="1" l="1"/>
  <c r="CU231" i="1"/>
  <c r="CS232" i="1" l="1"/>
  <c r="H231" i="1"/>
  <c r="F232" i="1" l="1"/>
  <c r="CT232" i="1"/>
  <c r="G232" i="1" l="1"/>
  <c r="CU232" i="1"/>
  <c r="CS233" i="1" l="1"/>
  <c r="H232" i="1"/>
  <c r="F233" i="1" l="1"/>
  <c r="CT233" i="1"/>
  <c r="G233" i="1" l="1"/>
  <c r="CU233" i="1"/>
  <c r="CS234" i="1" l="1"/>
  <c r="H233" i="1"/>
  <c r="F234" i="1" l="1"/>
  <c r="CT234" i="1"/>
  <c r="G234" i="1" l="1"/>
  <c r="CU234" i="1"/>
  <c r="CS235" i="1" l="1"/>
  <c r="H234" i="1"/>
  <c r="F235" i="1" l="1"/>
  <c r="CT235" i="1"/>
  <c r="G235" i="1" l="1"/>
  <c r="CU235" i="1"/>
  <c r="CS236" i="1" l="1"/>
  <c r="H235" i="1"/>
  <c r="F236" i="1" l="1"/>
  <c r="CT236" i="1"/>
  <c r="G236" i="1" l="1"/>
  <c r="CU236" i="1"/>
  <c r="H236" i="1" l="1"/>
  <c r="CS237" i="1"/>
  <c r="F237" i="1" l="1"/>
  <c r="CT237" i="1"/>
  <c r="G237" i="1" l="1"/>
  <c r="CU237" i="1"/>
  <c r="CS238" i="1" l="1"/>
  <c r="H237" i="1"/>
  <c r="F238" i="1" l="1"/>
  <c r="CT238" i="1"/>
  <c r="G238" i="1" l="1"/>
  <c r="CU238" i="1"/>
  <c r="CS239" i="1" l="1"/>
  <c r="H238" i="1"/>
  <c r="F239" i="1" l="1"/>
  <c r="CT239" i="1"/>
  <c r="G239" i="1" l="1"/>
  <c r="CU239" i="1"/>
  <c r="CS240" i="1" l="1"/>
  <c r="H239" i="1"/>
  <c r="F240" i="1" l="1"/>
  <c r="CT240" i="1"/>
  <c r="G240" i="1" l="1"/>
  <c r="CU240" i="1"/>
  <c r="H240" i="1" l="1"/>
  <c r="CS241" i="1"/>
  <c r="F241" i="1" l="1"/>
  <c r="CT241" i="1"/>
  <c r="G241" i="1" l="1"/>
  <c r="CU241" i="1"/>
  <c r="CS242" i="1" l="1"/>
  <c r="H241" i="1"/>
  <c r="F242" i="1" l="1"/>
  <c r="CT242" i="1"/>
  <c r="G242" i="1" l="1"/>
  <c r="CU242" i="1"/>
  <c r="H242" i="1" l="1"/>
  <c r="CS243" i="1"/>
  <c r="F243" i="1" l="1"/>
  <c r="CT243" i="1"/>
  <c r="G243" i="1" l="1"/>
  <c r="CU243" i="1"/>
  <c r="CS244" i="1" l="1"/>
  <c r="H243" i="1"/>
  <c r="F244" i="1" l="1"/>
  <c r="CT244" i="1"/>
  <c r="G244" i="1" l="1"/>
  <c r="CU244" i="1"/>
  <c r="H244" i="1" l="1"/>
  <c r="CS245" i="1"/>
  <c r="F245" i="1" l="1"/>
  <c r="CT245" i="1"/>
  <c r="G245" i="1" l="1"/>
  <c r="CU245" i="1"/>
  <c r="CS246" i="1" l="1"/>
  <c r="H245" i="1"/>
  <c r="F246" i="1" l="1"/>
  <c r="CT246" i="1"/>
  <c r="G246" i="1" l="1"/>
  <c r="CU246" i="1"/>
  <c r="CS247" i="1" l="1"/>
  <c r="H246" i="1"/>
  <c r="F247" i="1" l="1"/>
  <c r="CT247" i="1"/>
  <c r="G247" i="1" l="1"/>
  <c r="CU247" i="1"/>
  <c r="CS248" i="1" l="1"/>
  <c r="H247" i="1"/>
  <c r="F248" i="1" l="1"/>
  <c r="CT248" i="1"/>
  <c r="G248" i="1" l="1"/>
  <c r="CU248" i="1"/>
  <c r="H248" i="1" l="1"/>
  <c r="CS249" i="1"/>
  <c r="F249" i="1" l="1"/>
  <c r="CT249" i="1"/>
  <c r="G249" i="1" l="1"/>
  <c r="CU249" i="1"/>
  <c r="CS250" i="1" l="1"/>
  <c r="H249" i="1"/>
  <c r="F250" i="1" l="1"/>
  <c r="CT250" i="1"/>
  <c r="G250" i="1" l="1"/>
  <c r="CU250" i="1"/>
  <c r="CS251" i="1" l="1"/>
  <c r="H250" i="1"/>
  <c r="F251" i="1" l="1"/>
  <c r="CT251" i="1"/>
  <c r="G251" i="1" l="1"/>
  <c r="CU251" i="1"/>
  <c r="CS252" i="1" l="1"/>
  <c r="H251" i="1"/>
  <c r="F252" i="1" l="1"/>
  <c r="CT252" i="1"/>
  <c r="G252" i="1" l="1"/>
  <c r="CU252" i="1"/>
  <c r="CS253" i="1" l="1"/>
  <c r="H252" i="1"/>
  <c r="F253" i="1" l="1"/>
  <c r="CT253" i="1"/>
  <c r="G253" i="1" l="1"/>
  <c r="CU253" i="1"/>
  <c r="CS254" i="1" l="1"/>
  <c r="H253" i="1"/>
  <c r="F254" i="1" l="1"/>
  <c r="CT254" i="1"/>
  <c r="G254" i="1" l="1"/>
  <c r="CU254" i="1"/>
  <c r="CS255" i="1" l="1"/>
  <c r="H254" i="1"/>
  <c r="F255" i="1" l="1"/>
  <c r="CT255" i="1"/>
  <c r="G255" i="1" l="1"/>
  <c r="CU255" i="1"/>
  <c r="CS256" i="1" l="1"/>
  <c r="H255" i="1"/>
  <c r="F256" i="1" l="1"/>
  <c r="CT256" i="1"/>
  <c r="G256" i="1" l="1"/>
  <c r="CU256" i="1"/>
  <c r="H256" i="1" l="1"/>
  <c r="CS257" i="1"/>
  <c r="F257" i="1" l="1"/>
  <c r="CT257" i="1"/>
  <c r="G257" i="1" l="1"/>
  <c r="CU257" i="1"/>
  <c r="CS258" i="1" l="1"/>
  <c r="H257" i="1"/>
  <c r="F258" i="1" l="1"/>
  <c r="CT258" i="1"/>
  <c r="G258" i="1" l="1"/>
  <c r="CU258" i="1"/>
  <c r="CS259" i="1" l="1"/>
  <c r="H258" i="1"/>
  <c r="F259" i="1" l="1"/>
  <c r="CT259" i="1"/>
  <c r="G259" i="1" l="1"/>
  <c r="CU259" i="1"/>
  <c r="CS260" i="1" l="1"/>
  <c r="H259" i="1"/>
  <c r="F260" i="1" l="1"/>
  <c r="CT260" i="1"/>
  <c r="G260" i="1" l="1"/>
  <c r="CU260" i="1"/>
  <c r="CS261" i="1" l="1"/>
  <c r="H260" i="1"/>
  <c r="F261" i="1" l="1"/>
  <c r="CT261" i="1"/>
  <c r="G261" i="1" l="1"/>
  <c r="CU261" i="1"/>
  <c r="CS262" i="1" l="1"/>
  <c r="H261" i="1"/>
  <c r="F262" i="1" l="1"/>
  <c r="CT262" i="1"/>
  <c r="G262" i="1" l="1"/>
  <c r="CU262" i="1"/>
  <c r="CS263" i="1" l="1"/>
  <c r="H262" i="1"/>
  <c r="F263" i="1" l="1"/>
  <c r="CT263" i="1"/>
  <c r="G263" i="1" l="1"/>
  <c r="CU263" i="1"/>
  <c r="CS264" i="1" l="1"/>
  <c r="H263" i="1"/>
  <c r="F264" i="1" l="1"/>
  <c r="CT264" i="1"/>
  <c r="G264" i="1" l="1"/>
  <c r="CU264" i="1"/>
  <c r="H264" i="1" l="1"/>
  <c r="CS265" i="1"/>
  <c r="F265" i="1" l="1"/>
  <c r="CT265" i="1"/>
  <c r="G265" i="1" l="1"/>
  <c r="CU265" i="1"/>
  <c r="CS266" i="1" l="1"/>
  <c r="H265" i="1"/>
  <c r="F266" i="1" l="1"/>
  <c r="CT266" i="1"/>
  <c r="G266" i="1" l="1"/>
  <c r="CU266" i="1"/>
  <c r="CS267" i="1" l="1"/>
  <c r="H266" i="1"/>
  <c r="CT267" i="1"/>
  <c r="CU267" i="1" s="1"/>
  <c r="H267" i="1" s="1"/>
  <c r="G267" i="1" l="1"/>
  <c r="G388" i="1" s="1"/>
  <c r="CT388" i="1"/>
  <c r="F267" i="1"/>
  <c r="F388" i="1" s="1"/>
  <c r="D22" i="1" s="1"/>
  <c r="F22" i="1" s="1"/>
  <c r="CS388" i="1"/>
  <c r="DA17" i="1" l="1"/>
  <c r="CZ18" i="1"/>
  <c r="CZ3" i="1"/>
  <c r="DA3" i="1"/>
  <c r="CR389" i="1"/>
  <c r="E389" i="1"/>
</calcChain>
</file>

<file path=xl/comments1.xml><?xml version="1.0" encoding="utf-8"?>
<comments xmlns="http://schemas.openxmlformats.org/spreadsheetml/2006/main">
  <authors>
    <author>Auteur</author>
  </authors>
  <commentList>
    <comment ref="L14" authorId="0">
      <text>
        <r>
          <rPr>
            <b/>
            <sz val="9"/>
            <color indexed="10"/>
            <rFont val="Tahoma"/>
            <family val="2"/>
          </rPr>
          <t xml:space="preserve">
(2) - Renseigner les taux dans la "Hiérarchie des taux" ci-desous
</t>
        </r>
      </text>
    </comment>
  </commentList>
</comments>
</file>

<file path=xl/sharedStrings.xml><?xml version="1.0" encoding="utf-8"?>
<sst xmlns="http://schemas.openxmlformats.org/spreadsheetml/2006/main" count="255" uniqueCount="117">
  <si>
    <t>Prêt extérieur N°1</t>
  </si>
  <si>
    <t>Montant</t>
  </si>
  <si>
    <t>Taux</t>
  </si>
  <si>
    <t>Prêt extérieur N°2</t>
  </si>
  <si>
    <t>Capital initial</t>
  </si>
  <si>
    <t>CRD In</t>
  </si>
  <si>
    <t>CRD Out</t>
  </si>
  <si>
    <t>Échéance avec ADI</t>
  </si>
  <si>
    <t>ADI</t>
  </si>
  <si>
    <t>% Emprunteur 1</t>
  </si>
  <si>
    <t>% Emprunteur 2</t>
  </si>
  <si>
    <t>Taux ADI 1</t>
  </si>
  <si>
    <t>Taux ADI 2</t>
  </si>
  <si>
    <t>Durée en mois</t>
  </si>
  <si>
    <t>Échéance hors ADI</t>
  </si>
  <si>
    <t>Intérêts</t>
  </si>
  <si>
    <t>Capital amorti</t>
  </si>
  <si>
    <t>Capital restant dû</t>
  </si>
  <si>
    <t>Rang échéance</t>
  </si>
  <si>
    <t>Prêt à Taux Zéro (PTZ)</t>
  </si>
  <si>
    <t>Amortissement</t>
  </si>
  <si>
    <t>% Différé</t>
  </si>
  <si>
    <t>% Amortissement</t>
  </si>
  <si>
    <t>Options Assurances ADI</t>
  </si>
  <si>
    <t>Options Assurances ADI pour tous les prêts internes</t>
  </si>
  <si>
    <t>Type ADI Base calcul</t>
  </si>
  <si>
    <t>Prêts extérieurs à la banque (Tels Prêts employeurs, Prêts CAF/MSA, Prêts Mutuelles, Prêts Caisses retraites, Prêts Fonctionnaires……)</t>
  </si>
  <si>
    <t>Prêt Interne N°1 à taux prédéfini indépendant de la grille/hiérarchie des taux (Type CEL, PEL ou autres à taux spécifique)</t>
  </si>
  <si>
    <t>Prêt Interne N°2 à taux prédéfini indépendant de la grille/hiérarchie des taux (Type CEL, PEL ou autres à taux spécifique)</t>
  </si>
  <si>
    <t>Prêt Interne N°3 à taux prédéfini indépendant de la grille/hiérarchie des taux (Type CEL, PEL ou autres à taux spécifique)</t>
  </si>
  <si>
    <t>Prêt Interne N°4 "emboîté" à taux dépendant de la grille/hiérarchie des taux (donc de la durée du prêt)</t>
  </si>
  <si>
    <t>Prêt extérieur N°3</t>
  </si>
  <si>
    <t>Ressources = Recettes</t>
  </si>
  <si>
    <t>Coût Achat</t>
  </si>
  <si>
    <t>Frais négociation</t>
  </si>
  <si>
    <t>Frais acte notarié</t>
  </si>
  <si>
    <t>Travaux</t>
  </si>
  <si>
    <t>Frais courtage</t>
  </si>
  <si>
    <t>Frais dossier</t>
  </si>
  <si>
    <t>Frais garantie</t>
  </si>
  <si>
    <t>Parts sociales</t>
  </si>
  <si>
    <t>Autres frais</t>
  </si>
  <si>
    <t>Prêt exérieur N°1</t>
  </si>
  <si>
    <t>Prêt exérieur N°2</t>
  </si>
  <si>
    <t>Prêt exérieur N°3</t>
  </si>
  <si>
    <t>Prêt à Taux zéro</t>
  </si>
  <si>
    <t xml:space="preserve">Besoins = Emplois = Dépenses </t>
  </si>
  <si>
    <t>Prêt à Taux Zéro éventuel plus autres Prêts internes à la banque (Tels Prêts CEL et PEL, Prêts à taux réduits, Prêt emboîtés, Prêt lisseur)+-+-+-+-+-+-+-+-+-+-+-+-+-+-+-++-+-+-+-+-+-+-+-+-+-+-+-+-+-+-+Prêt à Taux Zéro éventuel plus autres Prêts internes à la banque (Tels Prêts CEL et PEL, Prêts à taux réduits, Prêt emboîtés, Prêt lisseur)+-+-+-+-+-+-+-+-+-+-+-+-+-+-+-++-+-+-+-+-+-+-+-+-+-+-+-+-+-+-+Prêt à Taux Zéro éventuel plus autres Prêts internes à la banque (Tels Prêts CEL et PEL, Prêts à taux réduits, Prêt emboîtés, Prêt lisseur)</t>
  </si>
  <si>
    <t>Total Ressources = Recettes</t>
  </si>
  <si>
    <t>Prêts consentis directement par la banque</t>
  </si>
  <si>
    <t>Origines</t>
  </si>
  <si>
    <r>
      <t xml:space="preserve">Prêt interne N°1 </t>
    </r>
    <r>
      <rPr>
        <b/>
        <sz val="12"/>
        <color rgb="FFC00000"/>
        <rFont val="Calibri"/>
        <family val="2"/>
        <scheme val="minor"/>
      </rPr>
      <t>(1)</t>
    </r>
  </si>
  <si>
    <r>
      <t xml:space="preserve">Prêt interne N°2 </t>
    </r>
    <r>
      <rPr>
        <b/>
        <sz val="12"/>
        <color rgb="FFC00000"/>
        <rFont val="Calibri"/>
        <family val="2"/>
        <scheme val="minor"/>
      </rPr>
      <t>(1)</t>
    </r>
  </si>
  <si>
    <r>
      <t xml:space="preserve">Prêt interne N°3 </t>
    </r>
    <r>
      <rPr>
        <b/>
        <sz val="12"/>
        <color rgb="FFC00000"/>
        <rFont val="Calibri"/>
        <family val="2"/>
        <scheme val="minor"/>
      </rPr>
      <t>(1)</t>
    </r>
  </si>
  <si>
    <r>
      <t>Prêt Interne "Emboîté"</t>
    </r>
    <r>
      <rPr>
        <b/>
        <sz val="12"/>
        <color rgb="FFC00000"/>
        <rFont val="Calibri"/>
        <family val="2"/>
        <scheme val="minor"/>
      </rPr>
      <t xml:space="preserve"> (2)</t>
    </r>
  </si>
  <si>
    <r>
      <t xml:space="preserve">Prêt interne "Lisseur" </t>
    </r>
    <r>
      <rPr>
        <b/>
        <sz val="12"/>
        <color rgb="FFC00000"/>
        <rFont val="Calibri"/>
        <family val="2"/>
        <scheme val="minor"/>
      </rPr>
      <t>(2)</t>
    </r>
  </si>
  <si>
    <r>
      <rPr>
        <b/>
        <sz val="12"/>
        <color rgb="FFC00000"/>
        <rFont val="Calibri"/>
        <family val="2"/>
        <scheme val="minor"/>
      </rPr>
      <t xml:space="preserve">(1) </t>
    </r>
    <r>
      <rPr>
        <b/>
        <sz val="12"/>
        <color theme="1"/>
        <rFont val="Calibri"/>
        <family val="2"/>
        <scheme val="minor"/>
      </rPr>
      <t>- Prêts à taux spécifiques type EL et/ou prêts avec taux d'appel indépendants de la durée</t>
    </r>
  </si>
  <si>
    <t>Prêt Interne N°5 "Lisseur" à taux dépendant de la grille/hiérarchie des taux (donc de la durée du prêt)</t>
  </si>
  <si>
    <t>Organismes extérieurs à la banque</t>
  </si>
  <si>
    <t>Emprunteur 1</t>
  </si>
  <si>
    <t>Emprunteur 2</t>
  </si>
  <si>
    <t>Quotité Emprunteur 1</t>
  </si>
  <si>
    <t>Quotité Emprunteur 2</t>
  </si>
  <si>
    <t>Options Prêt Taux Zéro</t>
  </si>
  <si>
    <t>Pourcentage différé</t>
  </si>
  <si>
    <t>Type ADI
Base calcul</t>
  </si>
  <si>
    <t>Type ADI  -  Base calcul</t>
  </si>
  <si>
    <t>Valeur actuelle échéances avec ADI</t>
  </si>
  <si>
    <t>Prêt liseur fictif</t>
  </si>
  <si>
    <t>Fictif</t>
  </si>
  <si>
    <t>Montant Prêt lisseur</t>
  </si>
  <si>
    <t>Durée</t>
  </si>
  <si>
    <t>Ech lisseur hors ADI</t>
  </si>
  <si>
    <t>Ech globale avec ADI</t>
  </si>
  <si>
    <t>Éch prêt extérieur N°1</t>
  </si>
  <si>
    <t>Actualisées</t>
  </si>
  <si>
    <t>Éch prêt extérieur N°2</t>
  </si>
  <si>
    <t>Éch prêt extérieur N°3</t>
  </si>
  <si>
    <t>Ech Prêt taux zéro</t>
  </si>
  <si>
    <t>Ech Prêt interne N°1</t>
  </si>
  <si>
    <t>Ech Prêt interne N°2</t>
  </si>
  <si>
    <t>Ech Prêt interne N°3</t>
  </si>
  <si>
    <t>Ech Prêt interne "emboîté"</t>
  </si>
  <si>
    <t xml:space="preserve">Renseigner toutes les cellules matérialisées en vert (= saisies ou sélections) </t>
  </si>
  <si>
    <t>Synthèse tous prêts confondus</t>
  </si>
  <si>
    <t>Durée maximale</t>
  </si>
  <si>
    <t>Motant total</t>
  </si>
  <si>
    <t>Taux d'ensemble</t>
  </si>
  <si>
    <t>Total intérêts</t>
  </si>
  <si>
    <t>Total assurances</t>
  </si>
  <si>
    <t>Total des frais bancaires</t>
  </si>
  <si>
    <t>Net versé</t>
  </si>
  <si>
    <r>
      <t>Coût total du crédit</t>
    </r>
    <r>
      <rPr>
        <b/>
        <sz val="12"/>
        <color rgb="FFC00000"/>
        <rFont val="Calibri"/>
        <family val="2"/>
        <scheme val="minor"/>
      </rPr>
      <t xml:space="preserve"> (***)</t>
    </r>
  </si>
  <si>
    <r>
      <t xml:space="preserve">T.E.G </t>
    </r>
    <r>
      <rPr>
        <b/>
        <sz val="12"/>
        <color rgb="FFC00000"/>
        <rFont val="Calibri"/>
        <family val="2"/>
        <scheme val="minor"/>
      </rPr>
      <t>(***)</t>
    </r>
  </si>
  <si>
    <r>
      <t xml:space="preserve">T.A.E.G </t>
    </r>
    <r>
      <rPr>
        <b/>
        <sz val="12"/>
        <color rgb="FFC00000"/>
        <rFont val="Calibri"/>
        <family val="2"/>
        <scheme val="minor"/>
      </rPr>
      <t>(***)</t>
    </r>
  </si>
  <si>
    <t xml:space="preserve">Taux ADI </t>
  </si>
  <si>
    <t>Taux ADI</t>
  </si>
  <si>
    <t>Epargne</t>
  </si>
  <si>
    <t>(***) - Ces résultats ne correspondent pas aux définitions légales qui ne prennent en compte que les seules charges rendues obligatoires par la banque.
Il s'agit du "Coût du Crédit Financier", "T.E.G. Financier" et "T.A.E.G Financier" qui intègrent toutes les charges qu'elles soient obligatoires ou facultatives.</t>
  </si>
  <si>
    <t>Échéance lissée avec assurances</t>
  </si>
  <si>
    <t xml:space="preserve">Total Dépenses </t>
  </si>
  <si>
    <t>Hiérarchie des Taux</t>
  </si>
  <si>
    <t>CRD In signifie que le taux ADI est ajouté au taux du prêt - Calcul sur capital restant dû - Les échéances sont constantes</t>
  </si>
  <si>
    <t>à</t>
  </si>
  <si>
    <t>mois</t>
  </si>
  <si>
    <t>Procédure d'optimisation du plan de financement</t>
  </si>
  <si>
    <t>Observations</t>
  </si>
  <si>
    <t>Renseigner les différents paliers de durées (Cellule "L23" et colonne "N")
ainsi que les taux associés (Colonne "P")
Puis cliquer sur le bouton "Optimisation"</t>
  </si>
  <si>
    <t>Cliquer sur le bouton =&gt; =&gt;</t>
  </si>
  <si>
    <t>Apport personnel</t>
  </si>
  <si>
    <t>Lissage échéances avec trois options d'assurances ( Sur capital initial - Capital restant dû technique "Out" - Capital restant dû technique "In") - Procédure d'optimisation plan de financement</t>
  </si>
  <si>
    <t>"CRD Out" = les primes ADI sont calculées hors le taux d'intérêt sur le capital restant dû - Les échéances sont dégressives</t>
  </si>
  <si>
    <t>Taux prêts</t>
  </si>
  <si>
    <t>Options Assurances Décès Invalidité (ADI)</t>
  </si>
  <si>
    <r>
      <rPr>
        <b/>
        <sz val="11.8"/>
        <color rgb="FFC00000"/>
        <rFont val="Calibri"/>
        <family val="2"/>
        <scheme val="minor"/>
      </rPr>
      <t xml:space="preserve">(2) </t>
    </r>
    <r>
      <rPr>
        <b/>
        <sz val="11.8"/>
        <color theme="1"/>
        <rFont val="Calibri"/>
        <family val="2"/>
        <scheme val="minor"/>
      </rPr>
      <t>- Prêts internes dont les taux dépendent de la grille/hiérachie des taux donc fonction durée</t>
    </r>
  </si>
  <si>
    <t>Sans amort négatif</t>
  </si>
  <si>
    <t>Avec amort négatif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</si>
</sst>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00%"/>
    <numFmt numFmtId="165" formatCode="#,##0.00\ &quot;€&quot;"/>
    <numFmt numFmtId="166" formatCode=";;;"/>
    <numFmt numFmtId="167" formatCode="0.00000%"/>
  </numFmts>
  <fonts count="29" x14ac:knownFonts="1">
    <font>
      <sz val="12"/>
      <color theme="1"/>
      <name val="Calibri"/>
      <family val="2"/>
      <scheme val="minor"/>
    </font>
    <font>
      <b/>
      <sz val="12"/>
      <color theme="1"/>
      <name val="Calibri"/>
      <family val="2"/>
      <scheme val="minor"/>
    </font>
    <font>
      <b/>
      <sz val="16"/>
      <color theme="1"/>
      <name val="Calibri"/>
      <family val="2"/>
      <scheme val="minor"/>
    </font>
    <font>
      <b/>
      <sz val="12"/>
      <color rgb="FFC00000"/>
      <name val="Calibri"/>
      <family val="2"/>
      <scheme val="minor"/>
    </font>
    <font>
      <b/>
      <sz val="20"/>
      <color theme="1"/>
      <name val="Calibri"/>
      <family val="2"/>
      <scheme val="minor"/>
    </font>
    <font>
      <sz val="20"/>
      <color theme="1"/>
      <name val="Calibri"/>
      <family val="2"/>
      <scheme val="minor"/>
    </font>
    <font>
      <i/>
      <sz val="12"/>
      <color theme="1"/>
      <name val="Calibri"/>
      <family val="2"/>
      <scheme val="minor"/>
    </font>
    <font>
      <sz val="14"/>
      <color theme="1"/>
      <name val="Calibri"/>
      <family val="2"/>
      <scheme val="minor"/>
    </font>
    <font>
      <b/>
      <sz val="18"/>
      <color rgb="FFC00000"/>
      <name val="Calibri"/>
      <family val="2"/>
      <scheme val="minor"/>
    </font>
    <font>
      <b/>
      <sz val="14"/>
      <color rgb="FFC00000"/>
      <name val="Calibri"/>
      <family val="2"/>
      <scheme val="minor"/>
    </font>
    <font>
      <b/>
      <sz val="13"/>
      <color rgb="FFC00000"/>
      <name val="Calibri"/>
      <family val="2"/>
      <scheme val="minor"/>
    </font>
    <font>
      <b/>
      <sz val="24"/>
      <color theme="1"/>
      <name val="Calibri"/>
      <family val="2"/>
      <scheme val="minor"/>
    </font>
    <font>
      <sz val="24"/>
      <color theme="1"/>
      <name val="Calibri"/>
      <family val="2"/>
      <scheme val="minor"/>
    </font>
    <font>
      <b/>
      <sz val="9"/>
      <color indexed="10"/>
      <name val="Tahoma"/>
      <family val="2"/>
    </font>
    <font>
      <b/>
      <sz val="22"/>
      <color rgb="FFFF0000"/>
      <name val="Calibri"/>
      <family val="2"/>
      <scheme val="minor"/>
    </font>
    <font>
      <b/>
      <sz val="11.5"/>
      <color theme="1"/>
      <name val="Calibri"/>
      <family val="2"/>
      <scheme val="minor"/>
    </font>
    <font>
      <sz val="11.5"/>
      <color theme="1"/>
      <name val="Calibri"/>
      <family val="2"/>
      <scheme val="minor"/>
    </font>
    <font>
      <b/>
      <sz val="11.7"/>
      <color theme="1"/>
      <name val="Calibri"/>
      <family val="2"/>
      <scheme val="minor"/>
    </font>
    <font>
      <sz val="11.7"/>
      <color theme="1"/>
      <name val="Calibri"/>
      <family val="2"/>
      <scheme val="minor"/>
    </font>
    <font>
      <b/>
      <sz val="22"/>
      <color rgb="FFFF0000"/>
      <name val="Calibri"/>
      <family val="2"/>
    </font>
    <font>
      <sz val="16"/>
      <color theme="1"/>
      <name val="Calibri"/>
      <family val="2"/>
      <scheme val="minor"/>
    </font>
    <font>
      <b/>
      <sz val="11.8"/>
      <color theme="1"/>
      <name val="Calibri"/>
      <family val="2"/>
      <scheme val="minor"/>
    </font>
    <font>
      <b/>
      <sz val="11.8"/>
      <color rgb="FFC00000"/>
      <name val="Calibri"/>
      <family val="2"/>
      <scheme val="minor"/>
    </font>
    <font>
      <sz val="11.8"/>
      <color theme="1"/>
      <name val="Calibri"/>
      <family val="2"/>
      <scheme val="minor"/>
    </font>
    <font>
      <sz val="10"/>
      <color theme="1"/>
      <name val="Calibri"/>
      <family val="2"/>
      <scheme val="minor"/>
    </font>
    <font>
      <b/>
      <sz val="11"/>
      <color theme="1"/>
      <name val="Calibri"/>
      <family val="2"/>
      <scheme val="minor"/>
    </font>
    <font>
      <sz val="11"/>
      <color theme="1"/>
      <name val="Calibri"/>
      <family val="2"/>
      <scheme val="minor"/>
    </font>
    <font>
      <sz val="12"/>
      <color theme="0"/>
      <name val="Calibri"/>
      <family val="2"/>
      <scheme val="minor"/>
    </font>
    <font>
      <b/>
      <sz val="10"/>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9"/>
        <bgColor indexed="64"/>
      </patternFill>
    </fill>
    <fill>
      <patternFill patternType="solid">
        <fgColor theme="0" tint="-4.9989318521683403E-2"/>
        <bgColor indexed="64"/>
      </patternFill>
    </fill>
    <fill>
      <patternFill patternType="solid">
        <fgColor rgb="FFF5FEEC"/>
        <bgColor indexed="64"/>
      </patternFill>
    </fill>
  </fills>
  <borders count="74">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style="double">
        <color auto="1"/>
      </right>
      <top style="double">
        <color auto="1"/>
      </top>
      <bottom style="thin">
        <color auto="1"/>
      </bottom>
      <diagonal/>
    </border>
    <border>
      <left/>
      <right/>
      <top style="double">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diagonal/>
    </border>
    <border>
      <left style="double">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bottom style="thin">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double">
        <color auto="1"/>
      </top>
      <bottom style="double">
        <color auto="1"/>
      </bottom>
      <diagonal/>
    </border>
    <border>
      <left style="thin">
        <color auto="1"/>
      </left>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top style="double">
        <color auto="1"/>
      </top>
      <bottom/>
      <diagonal/>
    </border>
    <border>
      <left style="double">
        <color auto="1"/>
      </left>
      <right/>
      <top/>
      <bottom style="double">
        <color auto="1"/>
      </bottom>
      <diagonal/>
    </border>
    <border>
      <left/>
      <right/>
      <top/>
      <bottom style="double">
        <color auto="1"/>
      </bottom>
      <diagonal/>
    </border>
    <border>
      <left style="double">
        <color auto="1"/>
      </left>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double">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style="double">
        <color auto="1"/>
      </left>
      <right style="thin">
        <color auto="1"/>
      </right>
      <top/>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auto="1"/>
      </left>
      <right style="double">
        <color auto="1"/>
      </right>
      <top/>
      <bottom style="double">
        <color auto="1"/>
      </bottom>
      <diagonal/>
    </border>
    <border>
      <left style="thin">
        <color auto="1"/>
      </left>
      <right style="thin">
        <color auto="1"/>
      </right>
      <top/>
      <bottom/>
      <diagonal/>
    </border>
    <border>
      <left/>
      <right style="double">
        <color auto="1"/>
      </right>
      <top/>
      <bottom/>
      <diagonal/>
    </border>
    <border>
      <left/>
      <right style="double">
        <color auto="1"/>
      </right>
      <top style="thin">
        <color auto="1"/>
      </top>
      <bottom/>
      <diagonal/>
    </border>
    <border>
      <left/>
      <right/>
      <top style="thin">
        <color auto="1"/>
      </top>
      <bottom style="thin">
        <color auto="1"/>
      </bottom>
      <diagonal/>
    </border>
    <border>
      <left style="double">
        <color auto="1"/>
      </left>
      <right/>
      <top style="thin">
        <color auto="1"/>
      </top>
      <bottom/>
      <diagonal/>
    </border>
    <border>
      <left/>
      <right style="thin">
        <color auto="1"/>
      </right>
      <top style="double">
        <color auto="1"/>
      </top>
      <bottom style="double">
        <color auto="1"/>
      </bottom>
      <diagonal/>
    </border>
    <border>
      <left style="double">
        <color auto="1"/>
      </left>
      <right style="double">
        <color auto="1"/>
      </right>
      <top/>
      <bottom style="thin">
        <color auto="1"/>
      </bottom>
      <diagonal/>
    </border>
    <border>
      <left/>
      <right/>
      <top/>
      <bottom style="thin">
        <color auto="1"/>
      </bottom>
      <diagonal/>
    </border>
    <border>
      <left style="double">
        <color auto="1"/>
      </left>
      <right style="double">
        <color auto="1"/>
      </right>
      <top style="thin">
        <color auto="1"/>
      </top>
      <bottom/>
      <diagonal/>
    </border>
  </borders>
  <cellStyleXfs count="1">
    <xf numFmtId="0" fontId="0" fillId="0" borderId="0"/>
  </cellStyleXfs>
  <cellXfs count="401">
    <xf numFmtId="0" fontId="0" fillId="0" borderId="0" xfId="0"/>
    <xf numFmtId="0" fontId="0" fillId="0" borderId="0" xfId="0"/>
    <xf numFmtId="0" fontId="0" fillId="0" borderId="0" xfId="0"/>
    <xf numFmtId="166" fontId="0" fillId="0" borderId="0" xfId="0" applyNumberFormat="1"/>
    <xf numFmtId="0" fontId="1" fillId="0" borderId="0" xfId="0" applyFont="1" applyBorder="1" applyAlignment="1">
      <alignment horizontal="center" vertical="center"/>
    </xf>
    <xf numFmtId="0" fontId="1" fillId="0" borderId="14" xfId="0" applyFont="1" applyBorder="1" applyAlignment="1">
      <alignment horizontal="center" vertical="center" wrapText="1"/>
    </xf>
    <xf numFmtId="165" fontId="0" fillId="0" borderId="0" xfId="0" applyNumberFormat="1"/>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24" xfId="0" applyBorder="1"/>
    <xf numFmtId="165" fontId="0" fillId="0" borderId="15" xfId="0" applyNumberFormat="1" applyBorder="1"/>
    <xf numFmtId="0" fontId="0" fillId="0" borderId="7" xfId="0" applyBorder="1"/>
    <xf numFmtId="165" fontId="0" fillId="0" borderId="8" xfId="0" applyNumberFormat="1" applyBorder="1"/>
    <xf numFmtId="165" fontId="0" fillId="0" borderId="9" xfId="0" applyNumberFormat="1" applyBorder="1"/>
    <xf numFmtId="165" fontId="0" fillId="0" borderId="21" xfId="0" applyNumberFormat="1" applyBorder="1"/>
    <xf numFmtId="165" fontId="0" fillId="0" borderId="21" xfId="0" applyNumberFormat="1" applyFont="1" applyBorder="1"/>
    <xf numFmtId="165" fontId="0" fillId="0" borderId="28" xfId="0" applyNumberFormat="1" applyBorder="1"/>
    <xf numFmtId="0" fontId="0" fillId="0" borderId="4" xfId="0" applyBorder="1"/>
    <xf numFmtId="165" fontId="0" fillId="0" borderId="5" xfId="0" applyNumberFormat="1" applyBorder="1"/>
    <xf numFmtId="165" fontId="0" fillId="0" borderId="6" xfId="0" applyNumberFormat="1" applyBorder="1"/>
    <xf numFmtId="165" fontId="0" fillId="0" borderId="5" xfId="0" applyNumberFormat="1" applyFont="1" applyBorder="1"/>
    <xf numFmtId="0" fontId="1"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0" fontId="1" fillId="0" borderId="27" xfId="0" applyNumberFormat="1" applyFont="1" applyBorder="1" applyAlignment="1">
      <alignment horizontal="center" vertical="center"/>
    </xf>
    <xf numFmtId="0" fontId="1" fillId="0" borderId="21" xfId="0" applyFont="1" applyFill="1" applyBorder="1" applyAlignment="1">
      <alignment horizontal="center" vertical="center"/>
    </xf>
    <xf numFmtId="0" fontId="0" fillId="0" borderId="8" xfId="0" applyBorder="1"/>
    <xf numFmtId="0" fontId="1" fillId="0" borderId="27" xfId="0" applyFont="1" applyFill="1" applyBorder="1" applyAlignment="1">
      <alignment horizontal="center" vertical="center" wrapText="1"/>
    </xf>
    <xf numFmtId="165" fontId="0" fillId="0" borderId="15" xfId="0" applyNumberFormat="1" applyFill="1" applyBorder="1"/>
    <xf numFmtId="0" fontId="0" fillId="0" borderId="5" xfId="0" applyBorder="1"/>
    <xf numFmtId="165" fontId="1" fillId="0" borderId="5" xfId="0" applyNumberFormat="1" applyFont="1" applyBorder="1" applyAlignment="1">
      <alignment horizontal="center" vertical="center"/>
    </xf>
    <xf numFmtId="0" fontId="0" fillId="0" borderId="15" xfId="0" applyBorder="1"/>
    <xf numFmtId="0" fontId="1" fillId="0" borderId="14" xfId="0" applyFont="1" applyFill="1" applyBorder="1" applyAlignment="1">
      <alignment horizontal="center" vertical="center" wrapText="1"/>
    </xf>
    <xf numFmtId="10" fontId="1" fillId="0" borderId="15" xfId="0" applyNumberFormat="1"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0" fontId="1" fillId="0" borderId="32" xfId="0" applyFont="1" applyBorder="1" applyAlignment="1">
      <alignment horizontal="center" vertical="center" wrapText="1"/>
    </xf>
    <xf numFmtId="165" fontId="0" fillId="0" borderId="14" xfId="0" applyNumberFormat="1" applyFill="1" applyBorder="1"/>
    <xf numFmtId="165" fontId="0" fillId="0" borderId="10" xfId="0" applyNumberFormat="1" applyBorder="1"/>
    <xf numFmtId="165" fontId="0" fillId="0" borderId="11" xfId="0" applyNumberFormat="1" applyBorder="1"/>
    <xf numFmtId="165" fontId="0" fillId="0" borderId="29" xfId="0" applyNumberFormat="1" applyFont="1" applyBorder="1"/>
    <xf numFmtId="0" fontId="0" fillId="0" borderId="6" xfId="0" applyBorder="1"/>
    <xf numFmtId="10" fontId="1" fillId="0" borderId="17" xfId="0" applyNumberFormat="1" applyFont="1" applyFill="1" applyBorder="1" applyAlignment="1">
      <alignment horizontal="center" vertical="center" wrapText="1"/>
    </xf>
    <xf numFmtId="165" fontId="0" fillId="0" borderId="21" xfId="0" applyNumberFormat="1" applyFill="1" applyBorder="1"/>
    <xf numFmtId="0" fontId="1" fillId="0" borderId="34" xfId="0" applyFont="1" applyBorder="1" applyAlignment="1">
      <alignment horizontal="center" vertical="center" wrapText="1"/>
    </xf>
    <xf numFmtId="165" fontId="0" fillId="0" borderId="14" xfId="0" applyNumberFormat="1" applyBorder="1"/>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164" fontId="1" fillId="0" borderId="8" xfId="0" applyNumberFormat="1" applyFont="1" applyBorder="1" applyAlignment="1">
      <alignment horizontal="center" vertical="center" wrapText="1"/>
    </xf>
    <xf numFmtId="10" fontId="1" fillId="0" borderId="33"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0" fontId="1" fillId="0" borderId="2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0" fillId="0" borderId="35" xfId="0" applyBorder="1"/>
    <xf numFmtId="0" fontId="1" fillId="0" borderId="0" xfId="0" applyFont="1" applyAlignment="1">
      <alignment horizontal="center" vertical="center"/>
    </xf>
    <xf numFmtId="0" fontId="1" fillId="0" borderId="37" xfId="0" applyFont="1" applyBorder="1" applyAlignment="1">
      <alignment horizontal="center" vertical="center" wrapText="1"/>
    </xf>
    <xf numFmtId="0" fontId="0" fillId="0" borderId="37" xfId="0" applyBorder="1"/>
    <xf numFmtId="0" fontId="1" fillId="0" borderId="22" xfId="0" applyFont="1" applyBorder="1" applyAlignment="1">
      <alignment horizontal="center" vertical="center" wrapText="1"/>
    </xf>
    <xf numFmtId="0" fontId="1" fillId="0" borderId="31" xfId="0" applyFont="1" applyBorder="1" applyAlignment="1">
      <alignment horizontal="center" vertical="center" wrapText="1"/>
    </xf>
    <xf numFmtId="10" fontId="1" fillId="0" borderId="15" xfId="0" applyNumberFormat="1" applyFont="1" applyBorder="1" applyAlignment="1">
      <alignment horizontal="center" vertical="center"/>
    </xf>
    <xf numFmtId="10" fontId="1" fillId="0" borderId="17" xfId="0" applyNumberFormat="1" applyFont="1" applyBorder="1" applyAlignment="1">
      <alignment horizontal="center" vertical="center"/>
    </xf>
    <xf numFmtId="10" fontId="1" fillId="0" borderId="0" xfId="0" applyNumberFormat="1" applyFont="1" applyAlignment="1">
      <alignment horizontal="center" vertical="center"/>
    </xf>
    <xf numFmtId="10" fontId="1" fillId="0" borderId="6" xfId="0" applyNumberFormat="1" applyFont="1" applyBorder="1" applyAlignment="1">
      <alignment horizontal="center" vertical="center"/>
    </xf>
    <xf numFmtId="10" fontId="1" fillId="0" borderId="5"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53" xfId="0" applyFont="1" applyBorder="1" applyAlignment="1">
      <alignment horizontal="center" vertical="center" wrapText="1"/>
    </xf>
    <xf numFmtId="164" fontId="1" fillId="0" borderId="48" xfId="0" applyNumberFormat="1" applyFont="1" applyBorder="1" applyAlignment="1">
      <alignment horizontal="center" vertical="center"/>
    </xf>
    <xf numFmtId="0" fontId="1" fillId="0" borderId="7" xfId="0" applyFont="1" applyFill="1" applyBorder="1" applyAlignment="1">
      <alignment horizontal="center" vertical="center"/>
    </xf>
    <xf numFmtId="165" fontId="1" fillId="0" borderId="8"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0" fontId="0" fillId="0" borderId="0" xfId="0" applyAlignment="1">
      <alignment horizontal="center" vertical="center"/>
    </xf>
    <xf numFmtId="165" fontId="1" fillId="0" borderId="8" xfId="0" applyNumberFormat="1" applyFont="1" applyBorder="1" applyAlignment="1">
      <alignment horizontal="center" vertical="center"/>
    </xf>
    <xf numFmtId="164" fontId="1" fillId="0" borderId="1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6" fontId="0" fillId="0" borderId="0" xfId="0" applyNumberFormat="1" applyAlignment="1">
      <alignment horizontal="center" vertical="center"/>
    </xf>
    <xf numFmtId="0" fontId="1" fillId="0" borderId="8" xfId="0" applyFont="1" applyFill="1" applyBorder="1" applyAlignment="1">
      <alignment horizontal="center" vertical="center"/>
    </xf>
    <xf numFmtId="0" fontId="0" fillId="0" borderId="0" xfId="0" applyAlignment="1">
      <alignment horizontal="center"/>
    </xf>
    <xf numFmtId="0" fontId="1" fillId="0" borderId="8" xfId="0" applyFont="1" applyBorder="1" applyAlignment="1">
      <alignment horizontal="center" vertical="center"/>
    </xf>
    <xf numFmtId="165" fontId="0" fillId="0" borderId="28" xfId="0" applyNumberFormat="1" applyFill="1" applyBorder="1"/>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165" fontId="0" fillId="0" borderId="25" xfId="0" applyNumberFormat="1" applyBorder="1"/>
    <xf numFmtId="165" fontId="1" fillId="0" borderId="59" xfId="0" applyNumberFormat="1"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15" xfId="0" applyFill="1" applyBorder="1"/>
    <xf numFmtId="165" fontId="0" fillId="0" borderId="6" xfId="0" applyNumberFormat="1" applyFill="1" applyBorder="1"/>
    <xf numFmtId="0" fontId="1" fillId="0" borderId="51" xfId="0" applyFont="1" applyBorder="1"/>
    <xf numFmtId="0" fontId="1" fillId="0" borderId="68" xfId="0" applyFont="1" applyBorder="1"/>
    <xf numFmtId="0" fontId="1" fillId="0" borderId="53" xfId="0" applyFont="1" applyBorder="1"/>
    <xf numFmtId="0" fontId="1" fillId="0" borderId="72" xfId="0" applyFont="1" applyBorder="1"/>
    <xf numFmtId="165" fontId="1" fillId="0" borderId="39" xfId="0" applyNumberFormat="1" applyFont="1" applyBorder="1"/>
    <xf numFmtId="0" fontId="1" fillId="0" borderId="69" xfId="0" applyFont="1" applyBorder="1"/>
    <xf numFmtId="0" fontId="0" fillId="0" borderId="55" xfId="0" applyBorder="1"/>
    <xf numFmtId="0" fontId="1" fillId="0" borderId="55" xfId="0" applyFont="1" applyBorder="1"/>
    <xf numFmtId="0" fontId="1" fillId="0" borderId="39" xfId="0" applyFont="1" applyBorder="1"/>
    <xf numFmtId="0" fontId="1" fillId="0" borderId="43" xfId="0" applyFont="1" applyBorder="1"/>
    <xf numFmtId="165" fontId="1" fillId="0" borderId="71" xfId="0" applyNumberFormat="1" applyFont="1" applyBorder="1"/>
    <xf numFmtId="0" fontId="1" fillId="0" borderId="42" xfId="0" applyFont="1" applyBorder="1"/>
    <xf numFmtId="0" fontId="0" fillId="0" borderId="1" xfId="0" applyBorder="1" applyAlignment="1">
      <alignment horizontal="center" vertical="center" wrapText="1"/>
    </xf>
    <xf numFmtId="0" fontId="0" fillId="0" borderId="37" xfId="0" applyBorder="1" applyAlignment="1">
      <alignment horizontal="center" vertical="center" wrapText="1"/>
    </xf>
    <xf numFmtId="165" fontId="0" fillId="0" borderId="40" xfId="0" applyNumberFormat="1" applyBorder="1"/>
    <xf numFmtId="0" fontId="1" fillId="2" borderId="37" xfId="0" applyFont="1" applyFill="1" applyBorder="1" applyAlignment="1">
      <alignment horizontal="center" vertical="center" wrapText="1"/>
    </xf>
    <xf numFmtId="0" fontId="1" fillId="2" borderId="42" xfId="0" applyFont="1" applyFill="1" applyBorder="1"/>
    <xf numFmtId="0" fontId="1" fillId="2" borderId="39" xfId="0" applyFont="1" applyFill="1" applyBorder="1"/>
    <xf numFmtId="0" fontId="1" fillId="2" borderId="43" xfId="0" applyFont="1" applyFill="1" applyBorder="1"/>
    <xf numFmtId="8" fontId="1" fillId="2" borderId="37" xfId="0" applyNumberFormat="1" applyFont="1" applyFill="1" applyBorder="1"/>
    <xf numFmtId="0" fontId="1" fillId="2" borderId="1" xfId="0" applyFont="1" applyFill="1" applyBorder="1"/>
    <xf numFmtId="0" fontId="0" fillId="2" borderId="2" xfId="0" applyFill="1" applyBorder="1"/>
    <xf numFmtId="0" fontId="1" fillId="2" borderId="2" xfId="0" applyFont="1" applyFill="1" applyBorder="1"/>
    <xf numFmtId="165" fontId="1" fillId="2" borderId="37" xfId="0" applyNumberFormat="1" applyFont="1" applyFill="1" applyBorder="1"/>
    <xf numFmtId="0" fontId="1" fillId="2" borderId="37" xfId="0" applyFont="1" applyFill="1" applyBorder="1"/>
    <xf numFmtId="164" fontId="1" fillId="2" borderId="37" xfId="0" applyNumberFormat="1" applyFont="1" applyFill="1" applyBorder="1"/>
    <xf numFmtId="8" fontId="1" fillId="0" borderId="48" xfId="0" applyNumberFormat="1" applyFont="1" applyBorder="1" applyAlignment="1">
      <alignment vertical="center"/>
    </xf>
    <xf numFmtId="0" fontId="0" fillId="0" borderId="0" xfId="0" applyNumberFormat="1"/>
    <xf numFmtId="165" fontId="0" fillId="0" borderId="17" xfId="0" applyNumberFormat="1" applyFill="1" applyBorder="1"/>
    <xf numFmtId="8" fontId="0" fillId="0" borderId="38" xfId="0" applyNumberFormat="1" applyBorder="1"/>
    <xf numFmtId="0" fontId="0" fillId="0" borderId="19" xfId="0" applyFill="1" applyBorder="1"/>
    <xf numFmtId="0" fontId="0" fillId="0" borderId="4" xfId="0" applyFill="1" applyBorder="1"/>
    <xf numFmtId="165" fontId="0" fillId="0" borderId="17" xfId="0" applyNumberFormat="1" applyBorder="1"/>
    <xf numFmtId="0" fontId="1" fillId="0" borderId="1" xfId="0" applyFont="1" applyBorder="1" applyAlignment="1">
      <alignment horizontal="center" vertical="center"/>
    </xf>
    <xf numFmtId="0" fontId="1" fillId="0" borderId="69" xfId="0" applyFont="1" applyBorder="1" applyAlignment="1">
      <alignment horizontal="center" vertical="center" wrapText="1"/>
    </xf>
    <xf numFmtId="8" fontId="0" fillId="0" borderId="39" xfId="0" applyNumberFormat="1" applyFont="1" applyFill="1" applyBorder="1"/>
    <xf numFmtId="0" fontId="1" fillId="0" borderId="16" xfId="0" applyFont="1" applyFill="1" applyBorder="1" applyAlignment="1">
      <alignment horizontal="center" vertical="center" wrapText="1"/>
    </xf>
    <xf numFmtId="8" fontId="1" fillId="0" borderId="73" xfId="0" applyNumberFormat="1" applyFont="1" applyFill="1" applyBorder="1"/>
    <xf numFmtId="165" fontId="1" fillId="0" borderId="40" xfId="0" applyNumberFormat="1" applyFont="1" applyBorder="1" applyAlignment="1">
      <alignment vertical="center"/>
    </xf>
    <xf numFmtId="165" fontId="1" fillId="0" borderId="37" xfId="0" applyNumberFormat="1" applyFont="1" applyBorder="1" applyAlignment="1">
      <alignment vertical="center"/>
    </xf>
    <xf numFmtId="165" fontId="1" fillId="0" borderId="1" xfId="0" applyNumberFormat="1" applyFont="1" applyBorder="1" applyAlignment="1">
      <alignment vertical="center"/>
    </xf>
    <xf numFmtId="0" fontId="0" fillId="0" borderId="41" xfId="0" applyBorder="1"/>
    <xf numFmtId="0" fontId="0" fillId="0" borderId="43" xfId="0" applyBorder="1"/>
    <xf numFmtId="10" fontId="1" fillId="0" borderId="51" xfId="0" applyNumberFormat="1" applyFont="1" applyFill="1" applyBorder="1" applyAlignment="1">
      <alignment horizontal="center" vertical="center" wrapText="1"/>
    </xf>
    <xf numFmtId="164" fontId="1" fillId="0" borderId="51" xfId="0" applyNumberFormat="1" applyFont="1" applyFill="1" applyBorder="1" applyAlignment="1">
      <alignment horizontal="center" vertical="center"/>
    </xf>
    <xf numFmtId="0" fontId="1" fillId="0" borderId="53" xfId="0" applyFont="1" applyFill="1" applyBorder="1" applyAlignment="1">
      <alignment horizontal="center" vertical="center" wrapText="1"/>
    </xf>
    <xf numFmtId="0" fontId="0" fillId="0" borderId="39" xfId="0" applyBorder="1"/>
    <xf numFmtId="0" fontId="0" fillId="0" borderId="38" xfId="0" applyBorder="1"/>
    <xf numFmtId="165" fontId="0" fillId="0" borderId="39" xfId="0" applyNumberFormat="1" applyBorder="1"/>
    <xf numFmtId="0" fontId="0" fillId="0" borderId="40" xfId="0" applyBorder="1"/>
    <xf numFmtId="0" fontId="0" fillId="0" borderId="4" xfId="0" applyBorder="1" applyAlignment="1">
      <alignment vertical="center"/>
    </xf>
    <xf numFmtId="0" fontId="0" fillId="0" borderId="7" xfId="0" applyBorder="1" applyAlignment="1">
      <alignment vertical="center"/>
    </xf>
    <xf numFmtId="0" fontId="0" fillId="0" borderId="71" xfId="0" applyBorder="1" applyAlignment="1">
      <alignment vertical="center"/>
    </xf>
    <xf numFmtId="167" fontId="0" fillId="0" borderId="10" xfId="0" applyNumberFormat="1" applyBorder="1"/>
    <xf numFmtId="167" fontId="0" fillId="0" borderId="6" xfId="0" applyNumberFormat="1" applyBorder="1"/>
    <xf numFmtId="0" fontId="0" fillId="0" borderId="38" xfId="0" applyBorder="1" applyAlignment="1">
      <alignment vertical="center"/>
    </xf>
    <xf numFmtId="8" fontId="0" fillId="0" borderId="15" xfId="0" applyNumberFormat="1" applyBorder="1"/>
    <xf numFmtId="8" fontId="0" fillId="0" borderId="17" xfId="0" applyNumberFormat="1" applyBorder="1"/>
    <xf numFmtId="165" fontId="0" fillId="0" borderId="4" xfId="0" applyNumberFormat="1" applyBorder="1" applyAlignment="1">
      <alignment horizontal="center" vertical="center" wrapText="1"/>
    </xf>
    <xf numFmtId="0" fontId="1" fillId="0" borderId="3" xfId="0" applyFont="1" applyBorder="1" applyAlignment="1">
      <alignment horizontal="center" vertical="center"/>
    </xf>
    <xf numFmtId="0" fontId="1" fillId="0" borderId="47" xfId="0" quotePrefix="1" applyFont="1" applyFill="1" applyBorder="1" applyAlignment="1">
      <alignment vertical="center"/>
    </xf>
    <xf numFmtId="0" fontId="1" fillId="0" borderId="13" xfId="0" quotePrefix="1" applyFont="1" applyFill="1" applyBorder="1" applyAlignment="1">
      <alignment vertical="center"/>
    </xf>
    <xf numFmtId="0" fontId="1" fillId="0" borderId="12" xfId="0" quotePrefix="1" applyFont="1" applyFill="1" applyBorder="1" applyAlignment="1">
      <alignment vertical="center"/>
    </xf>
    <xf numFmtId="165" fontId="1" fillId="6" borderId="5" xfId="0" applyNumberFormat="1" applyFont="1" applyFill="1" applyBorder="1"/>
    <xf numFmtId="165" fontId="1" fillId="6" borderId="21" xfId="0" applyNumberFormat="1" applyFont="1" applyFill="1" applyBorder="1"/>
    <xf numFmtId="165" fontId="1" fillId="6" borderId="15" xfId="0" applyNumberFormat="1" applyFont="1" applyFill="1" applyBorder="1"/>
    <xf numFmtId="165" fontId="1" fillId="6" borderId="8" xfId="0" applyNumberFormat="1" applyFont="1" applyFill="1" applyBorder="1"/>
    <xf numFmtId="0" fontId="1" fillId="0" borderId="7" xfId="0" applyNumberFormat="1"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8" xfId="0" applyFont="1" applyFill="1" applyBorder="1" applyAlignment="1">
      <alignment horizontal="center" vertical="center"/>
    </xf>
    <xf numFmtId="165" fontId="1" fillId="6" borderId="23" xfId="0" applyNumberFormat="1" applyFont="1" applyFill="1" applyBorder="1" applyAlignment="1">
      <alignment horizontal="center" vertical="center" wrapText="1"/>
    </xf>
    <xf numFmtId="164" fontId="1" fillId="6" borderId="23" xfId="0" applyNumberFormat="1" applyFont="1" applyFill="1" applyBorder="1" applyAlignment="1">
      <alignment horizontal="center" vertical="center" wrapText="1"/>
    </xf>
    <xf numFmtId="164" fontId="1" fillId="6" borderId="16" xfId="0" applyNumberFormat="1" applyFont="1" applyFill="1" applyBorder="1" applyAlignment="1">
      <alignment horizontal="center" vertical="center"/>
    </xf>
    <xf numFmtId="0" fontId="1" fillId="0" borderId="18"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23" xfId="0" applyFill="1" applyBorder="1"/>
    <xf numFmtId="0" fontId="1" fillId="0" borderId="16" xfId="0" applyFont="1" applyFill="1" applyBorder="1" applyAlignment="1">
      <alignment horizontal="center" vertical="center"/>
    </xf>
    <xf numFmtId="0" fontId="0" fillId="0" borderId="62" xfId="0" applyFill="1" applyBorder="1" applyAlignment="1"/>
    <xf numFmtId="0" fontId="1" fillId="0" borderId="20" xfId="0" applyFont="1" applyBorder="1" applyAlignment="1">
      <alignment horizontal="center" vertical="center"/>
    </xf>
    <xf numFmtId="165" fontId="1" fillId="0" borderId="20" xfId="0" applyNumberFormat="1" applyFont="1" applyBorder="1" applyAlignment="1">
      <alignment horizontal="center" vertical="center"/>
    </xf>
    <xf numFmtId="0" fontId="1" fillId="0" borderId="3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7"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vertical="center"/>
    </xf>
    <xf numFmtId="0" fontId="1" fillId="0" borderId="51" xfId="0" applyFont="1" applyFill="1" applyBorder="1" applyAlignment="1">
      <alignment horizontal="left" vertical="center"/>
    </xf>
    <xf numFmtId="0" fontId="1" fillId="0" borderId="68" xfId="0" applyFont="1" applyFill="1" applyBorder="1" applyAlignment="1">
      <alignment horizontal="left" vertical="center"/>
    </xf>
    <xf numFmtId="166" fontId="0" fillId="0" borderId="48" xfId="0" applyNumberFormat="1" applyFill="1" applyBorder="1" applyAlignment="1">
      <alignment vertical="center"/>
    </xf>
    <xf numFmtId="166" fontId="0" fillId="0" borderId="49" xfId="0" applyNumberFormat="1" applyFill="1" applyBorder="1" applyAlignment="1">
      <alignment vertical="center"/>
    </xf>
    <xf numFmtId="0" fontId="1" fillId="0" borderId="3" xfId="0" applyFont="1" applyFill="1" applyBorder="1" applyAlignment="1">
      <alignment vertical="center"/>
    </xf>
    <xf numFmtId="0" fontId="1" fillId="0" borderId="52" xfId="0" applyFont="1" applyFill="1" applyBorder="1" applyAlignment="1">
      <alignment vertical="center"/>
    </xf>
    <xf numFmtId="0" fontId="1" fillId="0" borderId="50" xfId="0" applyFont="1" applyFill="1" applyBorder="1" applyAlignment="1">
      <alignment vertical="center"/>
    </xf>
    <xf numFmtId="164" fontId="1" fillId="0" borderId="65" xfId="0" applyNumberFormat="1" applyFont="1" applyBorder="1" applyAlignment="1">
      <alignment horizontal="center" vertical="center" wrapText="1"/>
    </xf>
    <xf numFmtId="164" fontId="1" fillId="0" borderId="63" xfId="0" applyNumberFormat="1" applyFont="1" applyBorder="1" applyAlignment="1">
      <alignment horizontal="center" vertical="center" wrapText="1"/>
    </xf>
    <xf numFmtId="0" fontId="1" fillId="0" borderId="64" xfId="0" applyFont="1" applyBorder="1" applyAlignment="1">
      <alignment horizontal="center" vertical="center" wrapText="1"/>
    </xf>
    <xf numFmtId="0" fontId="1" fillId="0" borderId="2" xfId="0" applyFont="1" applyFill="1" applyBorder="1" applyAlignment="1">
      <alignment vertical="center"/>
    </xf>
    <xf numFmtId="0" fontId="1" fillId="0" borderId="68" xfId="0" applyFont="1" applyFill="1" applyBorder="1" applyAlignment="1">
      <alignment vertical="center"/>
    </xf>
    <xf numFmtId="0" fontId="1" fillId="0" borderId="49" xfId="0" applyFont="1" applyFill="1" applyBorder="1" applyAlignment="1">
      <alignment vertical="center"/>
    </xf>
    <xf numFmtId="0" fontId="1" fillId="0" borderId="61" xfId="0" applyFont="1" applyBorder="1" applyAlignment="1">
      <alignment horizontal="center" vertical="center"/>
    </xf>
    <xf numFmtId="0" fontId="0" fillId="6" borderId="37" xfId="0" applyFill="1" applyBorder="1"/>
    <xf numFmtId="0" fontId="1" fillId="0" borderId="5" xfId="0" applyFont="1" applyBorder="1" applyAlignment="1">
      <alignment horizontal="center" vertical="center"/>
    </xf>
    <xf numFmtId="0" fontId="1" fillId="0" borderId="15" xfId="0" applyFont="1" applyBorder="1" applyAlignment="1">
      <alignment horizontal="center" vertical="center"/>
    </xf>
    <xf numFmtId="164" fontId="1" fillId="0" borderId="15" xfId="0" applyNumberFormat="1" applyFont="1" applyFill="1" applyBorder="1" applyAlignment="1">
      <alignment horizontal="center" vertical="center"/>
    </xf>
    <xf numFmtId="0" fontId="0" fillId="0" borderId="0" xfId="0" applyFill="1"/>
    <xf numFmtId="0" fontId="0" fillId="0" borderId="2" xfId="0" applyBorder="1" applyAlignment="1">
      <alignment horizontal="center" vertical="center" wrapText="1"/>
    </xf>
    <xf numFmtId="0" fontId="1" fillId="0" borderId="4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62" xfId="0" applyFont="1" applyBorder="1" applyAlignment="1">
      <alignment horizontal="center" vertical="center" wrapText="1"/>
    </xf>
    <xf numFmtId="0" fontId="0" fillId="0" borderId="0" xfId="0" applyNumberFormat="1" applyFont="1" applyFill="1" applyBorder="1" applyAlignment="1">
      <alignment vertical="center"/>
    </xf>
    <xf numFmtId="0" fontId="0" fillId="0" borderId="41" xfId="0" applyBorder="1" applyAlignment="1">
      <alignment horizontal="center" vertical="center" wrapText="1"/>
    </xf>
    <xf numFmtId="0" fontId="0" fillId="0" borderId="71" xfId="0" applyBorder="1" applyAlignment="1">
      <alignment horizontal="center" vertical="center" wrapText="1"/>
    </xf>
    <xf numFmtId="0" fontId="0" fillId="0" borderId="43" xfId="0" applyBorder="1" applyAlignment="1">
      <alignment horizontal="center" vertical="center" wrapText="1"/>
    </xf>
    <xf numFmtId="0" fontId="0" fillId="0" borderId="22" xfId="0" applyBorder="1" applyAlignment="1">
      <alignment horizontal="center" vertical="center"/>
    </xf>
    <xf numFmtId="0" fontId="0" fillId="0" borderId="0" xfId="0" applyAlignment="1">
      <alignment vertical="center"/>
    </xf>
    <xf numFmtId="165" fontId="1" fillId="6" borderId="15" xfId="0" applyNumberFormat="1" applyFont="1" applyFill="1" applyBorder="1" applyAlignment="1">
      <alignment vertical="center"/>
    </xf>
    <xf numFmtId="165" fontId="0" fillId="0" borderId="15" xfId="0" applyNumberFormat="1" applyBorder="1" applyAlignment="1">
      <alignment vertical="center"/>
    </xf>
    <xf numFmtId="0" fontId="0" fillId="0" borderId="24" xfId="0" applyBorder="1" applyAlignment="1">
      <alignment vertical="center"/>
    </xf>
    <xf numFmtId="165" fontId="0" fillId="0" borderId="28" xfId="0" applyNumberFormat="1" applyBorder="1" applyAlignment="1">
      <alignment vertical="center"/>
    </xf>
    <xf numFmtId="165" fontId="0" fillId="0" borderId="0" xfId="0" applyNumberFormat="1" applyAlignment="1">
      <alignment vertical="center"/>
    </xf>
    <xf numFmtId="0" fontId="0" fillId="0" borderId="15" xfId="0" applyBorder="1" applyAlignment="1">
      <alignment vertical="center"/>
    </xf>
    <xf numFmtId="165" fontId="0" fillId="0" borderId="15" xfId="0" applyNumberFormat="1" applyFill="1" applyBorder="1" applyAlignment="1">
      <alignment vertical="center"/>
    </xf>
    <xf numFmtId="165" fontId="0" fillId="0" borderId="14" xfId="0" applyNumberFormat="1" applyBorder="1" applyAlignment="1">
      <alignment vertical="center"/>
    </xf>
    <xf numFmtId="165" fontId="0" fillId="0" borderId="28" xfId="0" applyNumberFormat="1" applyFill="1" applyBorder="1" applyAlignment="1">
      <alignment vertical="center"/>
    </xf>
    <xf numFmtId="165" fontId="0" fillId="0" borderId="17" xfId="0" applyNumberFormat="1" applyFill="1" applyBorder="1" applyAlignment="1">
      <alignment vertical="center"/>
    </xf>
    <xf numFmtId="165" fontId="0" fillId="0" borderId="14" xfId="0" applyNumberFormat="1" applyFill="1" applyBorder="1" applyAlignment="1">
      <alignment vertical="center"/>
    </xf>
    <xf numFmtId="165" fontId="0" fillId="0" borderId="17" xfId="0" applyNumberFormat="1" applyBorder="1" applyAlignment="1">
      <alignment vertical="center"/>
    </xf>
    <xf numFmtId="8" fontId="0" fillId="0" borderId="39" xfId="0" applyNumberFormat="1" applyFont="1" applyFill="1" applyBorder="1" applyAlignment="1">
      <alignment vertical="center"/>
    </xf>
    <xf numFmtId="165" fontId="0" fillId="0" borderId="39" xfId="0" applyNumberFormat="1" applyBorder="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0" borderId="9" xfId="0" applyFont="1" applyBorder="1" applyAlignment="1">
      <alignment vertical="center"/>
    </xf>
    <xf numFmtId="0" fontId="1" fillId="0" borderId="24" xfId="0" applyFont="1" applyFill="1" applyBorder="1" applyAlignment="1">
      <alignment horizontal="center" vertical="center"/>
    </xf>
    <xf numFmtId="0" fontId="6" fillId="0" borderId="0" xfId="0" applyNumberFormat="1" applyFont="1" applyFill="1" applyBorder="1" applyAlignment="1">
      <alignment vertical="center"/>
    </xf>
    <xf numFmtId="165" fontId="2" fillId="0" borderId="3" xfId="0" applyNumberFormat="1" applyFont="1" applyBorder="1" applyAlignment="1">
      <alignment horizontal="center" vertical="center" wrapText="1"/>
    </xf>
    <xf numFmtId="0" fontId="1" fillId="0" borderId="8" xfId="0" applyFont="1" applyFill="1" applyBorder="1" applyAlignment="1">
      <alignment horizontal="right" vertical="center"/>
    </xf>
    <xf numFmtId="0" fontId="9" fillId="5" borderId="41" xfId="0" applyFont="1" applyFill="1" applyBorder="1" applyAlignment="1">
      <alignment horizontal="center" vertical="center" wrapText="1"/>
    </xf>
    <xf numFmtId="165" fontId="1" fillId="8" borderId="51" xfId="0" applyNumberFormat="1" applyFont="1" applyFill="1" applyBorder="1" applyAlignment="1" applyProtection="1">
      <alignment vertical="center"/>
      <protection locked="0"/>
    </xf>
    <xf numFmtId="165" fontId="1" fillId="8" borderId="44" xfId="0" applyNumberFormat="1" applyFont="1" applyFill="1" applyBorder="1" applyAlignment="1" applyProtection="1">
      <alignment vertical="center"/>
      <protection locked="0"/>
    </xf>
    <xf numFmtId="165" fontId="1" fillId="8" borderId="47" xfId="0" applyNumberFormat="1" applyFont="1" applyFill="1" applyBorder="1" applyAlignment="1" applyProtection="1">
      <alignment vertical="center"/>
      <protection locked="0"/>
    </xf>
    <xf numFmtId="165" fontId="1" fillId="8" borderId="48" xfId="0" applyNumberFormat="1" applyFont="1" applyFill="1" applyBorder="1" applyAlignment="1" applyProtection="1">
      <alignment vertical="center"/>
      <protection locked="0"/>
    </xf>
    <xf numFmtId="165" fontId="1" fillId="8" borderId="53" xfId="0" applyNumberFormat="1" applyFont="1" applyFill="1" applyBorder="1" applyAlignment="1" applyProtection="1">
      <alignment vertical="center"/>
      <protection locked="0"/>
    </xf>
    <xf numFmtId="0" fontId="1" fillId="8" borderId="58" xfId="0" applyFont="1" applyFill="1" applyBorder="1" applyAlignment="1" applyProtection="1">
      <alignment horizontal="center" vertical="center" wrapText="1"/>
      <protection locked="0"/>
    </xf>
    <xf numFmtId="0" fontId="1" fillId="8" borderId="56" xfId="0" applyFont="1" applyFill="1" applyBorder="1" applyAlignment="1" applyProtection="1">
      <alignment horizontal="center" vertical="center" wrapText="1"/>
      <protection locked="0"/>
    </xf>
    <xf numFmtId="0" fontId="1" fillId="8" borderId="57" xfId="0" applyFont="1" applyFill="1" applyBorder="1" applyAlignment="1" applyProtection="1">
      <alignment horizontal="center" vertical="center" wrapText="1"/>
      <protection locked="0"/>
    </xf>
    <xf numFmtId="0" fontId="1" fillId="8" borderId="60" xfId="0" applyFont="1" applyFill="1" applyBorder="1" applyAlignment="1" applyProtection="1">
      <alignment horizontal="center" vertical="center" wrapText="1"/>
      <protection locked="0"/>
    </xf>
    <xf numFmtId="0" fontId="24" fillId="0" borderId="0" xfId="0" applyFont="1" applyAlignment="1">
      <alignment horizontal="center" vertical="center"/>
    </xf>
    <xf numFmtId="166" fontId="0" fillId="0" borderId="0" xfId="0" applyNumberFormat="1" applyProtection="1">
      <protection locked="0"/>
    </xf>
    <xf numFmtId="165" fontId="1" fillId="8" borderId="71" xfId="0" applyNumberFormat="1" applyFont="1" applyFill="1" applyBorder="1" applyAlignment="1" applyProtection="1">
      <alignment vertical="center"/>
      <protection locked="0"/>
    </xf>
    <xf numFmtId="165" fontId="1" fillId="8" borderId="39" xfId="0" applyNumberFormat="1" applyFont="1" applyFill="1" applyBorder="1" applyAlignment="1" applyProtection="1">
      <alignment vertical="center"/>
      <protection locked="0"/>
    </xf>
    <xf numFmtId="10" fontId="1" fillId="8" borderId="47" xfId="0" applyNumberFormat="1" applyFont="1" applyFill="1" applyBorder="1" applyAlignment="1" applyProtection="1">
      <alignment horizontal="center" vertical="center"/>
      <protection locked="0"/>
    </xf>
    <xf numFmtId="0" fontId="1" fillId="8" borderId="6" xfId="0" applyFont="1" applyFill="1" applyBorder="1" applyAlignment="1" applyProtection="1">
      <alignment horizontal="center" vertical="center"/>
      <protection locked="0"/>
    </xf>
    <xf numFmtId="164" fontId="1" fillId="8" borderId="21" xfId="0" applyNumberFormat="1" applyFont="1" applyFill="1" applyBorder="1" applyAlignment="1" applyProtection="1">
      <alignment horizontal="center" vertical="center"/>
      <protection locked="0"/>
    </xf>
    <xf numFmtId="164" fontId="1" fillId="8" borderId="15" xfId="0" applyNumberFormat="1" applyFont="1" applyFill="1" applyBorder="1" applyAlignment="1" applyProtection="1">
      <alignment horizontal="center" vertical="center"/>
      <protection locked="0"/>
    </xf>
    <xf numFmtId="164" fontId="1" fillId="8" borderId="27" xfId="0" applyNumberFormat="1" applyFont="1" applyFill="1" applyBorder="1" applyAlignment="1" applyProtection="1">
      <alignment horizontal="center" vertical="center"/>
      <protection locked="0"/>
    </xf>
    <xf numFmtId="0" fontId="1" fillId="8" borderId="19" xfId="0" applyFont="1" applyFill="1" applyBorder="1" applyAlignment="1" applyProtection="1">
      <alignment horizontal="center" vertical="center" wrapText="1"/>
      <protection locked="0"/>
    </xf>
    <xf numFmtId="10" fontId="1" fillId="8" borderId="21" xfId="0" applyNumberFormat="1" applyFont="1" applyFill="1" applyBorder="1" applyAlignment="1" applyProtection="1">
      <alignment horizontal="center" vertical="center" wrapText="1"/>
      <protection locked="0"/>
    </xf>
    <xf numFmtId="164" fontId="1" fillId="8" borderId="21" xfId="0" applyNumberFormat="1" applyFont="1" applyFill="1" applyBorder="1" applyAlignment="1" applyProtection="1">
      <alignment horizontal="center" vertical="center" wrapText="1"/>
      <protection locked="0"/>
    </xf>
    <xf numFmtId="164" fontId="1" fillId="8" borderId="25" xfId="0" applyNumberFormat="1" applyFont="1" applyFill="1" applyBorder="1" applyAlignment="1" applyProtection="1">
      <alignment horizontal="center" vertical="center" wrapText="1"/>
      <protection locked="0"/>
    </xf>
    <xf numFmtId="0" fontId="1" fillId="8" borderId="24" xfId="0" applyFont="1" applyFill="1" applyBorder="1" applyAlignment="1" applyProtection="1">
      <alignment horizontal="center" vertical="center" wrapText="1"/>
      <protection locked="0"/>
    </xf>
    <xf numFmtId="10" fontId="1" fillId="8" borderId="15" xfId="0" applyNumberFormat="1" applyFont="1" applyFill="1" applyBorder="1" applyAlignment="1" applyProtection="1">
      <alignment horizontal="center" vertical="center" wrapText="1"/>
      <protection locked="0"/>
    </xf>
    <xf numFmtId="164" fontId="1" fillId="8" borderId="15" xfId="0" applyNumberFormat="1" applyFont="1" applyFill="1" applyBorder="1" applyAlignment="1" applyProtection="1">
      <alignment horizontal="center" vertical="center" wrapText="1"/>
      <protection locked="0"/>
    </xf>
    <xf numFmtId="164" fontId="1" fillId="8" borderId="17" xfId="0" applyNumberFormat="1"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10" fontId="1" fillId="8" borderId="27" xfId="0" applyNumberFormat="1" applyFont="1" applyFill="1" applyBorder="1" applyAlignment="1" applyProtection="1">
      <alignment horizontal="center" vertical="center" wrapText="1"/>
      <protection locked="0"/>
    </xf>
    <xf numFmtId="164" fontId="1" fillId="8" borderId="27" xfId="0" applyNumberFormat="1" applyFont="1" applyFill="1" applyBorder="1" applyAlignment="1" applyProtection="1">
      <alignment horizontal="center" vertical="center" wrapText="1"/>
      <protection locked="0"/>
    </xf>
    <xf numFmtId="164" fontId="1" fillId="8" borderId="28" xfId="0" applyNumberFormat="1"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protection locked="0"/>
    </xf>
    <xf numFmtId="0" fontId="1" fillId="8" borderId="5" xfId="0" applyFont="1" applyFill="1" applyBorder="1" applyAlignment="1" applyProtection="1">
      <alignment horizontal="right" vertical="center"/>
      <protection locked="0"/>
    </xf>
    <xf numFmtId="0" fontId="1" fillId="8" borderId="15" xfId="0" applyFont="1" applyFill="1" applyBorder="1" applyAlignment="1" applyProtection="1">
      <alignment horizontal="right" vertical="center"/>
      <protection locked="0"/>
    </xf>
    <xf numFmtId="10" fontId="1" fillId="8" borderId="6" xfId="0" applyNumberFormat="1" applyFont="1" applyFill="1" applyBorder="1" applyAlignment="1" applyProtection="1">
      <alignment horizontal="center" vertical="center"/>
      <protection locked="0"/>
    </xf>
    <xf numFmtId="10" fontId="1" fillId="8" borderId="17" xfId="0" applyNumberFormat="1" applyFont="1" applyFill="1" applyBorder="1" applyAlignment="1" applyProtection="1">
      <alignment horizontal="center" vertical="center"/>
      <protection locked="0"/>
    </xf>
    <xf numFmtId="10" fontId="1" fillId="8" borderId="9" xfId="0" applyNumberFormat="1" applyFont="1" applyFill="1" applyBorder="1" applyAlignment="1" applyProtection="1">
      <alignment horizontal="center" vertical="center"/>
      <protection locked="0"/>
    </xf>
    <xf numFmtId="165" fontId="1" fillId="6" borderId="1" xfId="0" applyNumberFormat="1" applyFont="1" applyFill="1" applyBorder="1" applyAlignment="1">
      <alignment horizontal="center" vertical="center" wrapText="1"/>
    </xf>
    <xf numFmtId="166" fontId="0" fillId="0" borderId="0" xfId="0" applyNumberFormat="1" applyFill="1"/>
    <xf numFmtId="0" fontId="0" fillId="0" borderId="0" xfId="0" applyNumberFormat="1" applyProtection="1"/>
    <xf numFmtId="164" fontId="1" fillId="0" borderId="5" xfId="0" applyNumberFormat="1" applyFont="1" applyFill="1" applyBorder="1" applyAlignment="1" applyProtection="1">
      <alignment horizontal="center" vertical="center"/>
    </xf>
    <xf numFmtId="165" fontId="27" fillId="0" borderId="0" xfId="0" applyNumberFormat="1" applyFont="1" applyFill="1" applyProtection="1">
      <protection locked="0"/>
    </xf>
    <xf numFmtId="0" fontId="3" fillId="0" borderId="0" xfId="0" applyFont="1" applyProtection="1">
      <protection locked="0"/>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quotePrefix="1" applyFont="1" applyBorder="1" applyAlignment="1">
      <alignment horizontal="center" vertical="center" wrapText="1"/>
    </xf>
    <xf numFmtId="0" fontId="9"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2" fillId="0" borderId="1" xfId="0" applyFont="1" applyBorder="1" applyAlignment="1">
      <alignment horizontal="center" vertical="center" wrapText="1"/>
    </xf>
    <xf numFmtId="0" fontId="25" fillId="0" borderId="20" xfId="0" applyFont="1" applyBorder="1" applyAlignment="1">
      <alignment horizontal="center" vertical="center" wrapText="1"/>
    </xf>
    <xf numFmtId="0" fontId="26" fillId="0" borderId="31" xfId="0" applyFont="1" applyBorder="1" applyAlignment="1">
      <alignment horizontal="center" vertical="center" wrapText="1"/>
    </xf>
    <xf numFmtId="0" fontId="1"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1" fillId="0" borderId="61"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44" xfId="0" applyFont="1" applyBorder="1" applyAlignment="1">
      <alignment horizontal="center" vertical="center" wrapText="1"/>
    </xf>
    <xf numFmtId="0" fontId="0" fillId="0" borderId="53" xfId="0" applyBorder="1" applyAlignment="1">
      <alignment horizontal="center" vertical="center" wrapText="1"/>
    </xf>
    <xf numFmtId="0" fontId="1" fillId="0" borderId="29"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1"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35" xfId="0"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64" xfId="0" applyBorder="1" applyAlignment="1">
      <alignment horizontal="center" vertical="center" wrapText="1"/>
    </xf>
    <xf numFmtId="0" fontId="1" fillId="0" borderId="21" xfId="0" applyFont="1" applyBorder="1" applyAlignment="1">
      <alignment horizontal="center" vertical="center" wrapText="1"/>
    </xf>
    <xf numFmtId="0" fontId="0" fillId="0" borderId="27" xfId="0"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47" xfId="0" applyFont="1" applyFill="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15" fillId="3" borderId="51"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5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6" xfId="0" applyFont="1" applyBorder="1" applyAlignment="1">
      <alignment horizontal="center"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0" fillId="0" borderId="2" xfId="0" applyBorder="1" applyAlignment="1">
      <alignment wrapText="1"/>
    </xf>
    <xf numFmtId="0" fontId="0" fillId="0" borderId="3" xfId="0" applyBorder="1" applyAlignment="1">
      <alignment wrapText="1"/>
    </xf>
    <xf numFmtId="0" fontId="0" fillId="7" borderId="1" xfId="0"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0" borderId="70" xfId="0" applyBorder="1" applyAlignment="1">
      <alignment horizontal="center" vertical="center" wrapText="1"/>
    </xf>
    <xf numFmtId="0" fontId="1" fillId="0" borderId="41" xfId="0" applyFont="1" applyBorder="1" applyAlignment="1">
      <alignment horizontal="center" vertical="center" textRotation="255"/>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1"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10" fillId="5" borderId="43" xfId="0" applyFont="1" applyFill="1" applyBorder="1" applyAlignment="1">
      <alignment horizontal="center" vertical="center" wrapText="1"/>
    </xf>
    <xf numFmtId="165" fontId="1" fillId="0" borderId="18" xfId="0" applyNumberFormat="1" applyFont="1" applyBorder="1" applyAlignment="1">
      <alignment horizontal="center" vertical="center" wrapText="1"/>
    </xf>
    <xf numFmtId="0" fontId="0" fillId="0" borderId="61" xfId="0" applyBorder="1" applyAlignment="1">
      <alignment horizontal="center" vertical="center" wrapText="1"/>
    </xf>
    <xf numFmtId="0" fontId="0" fillId="0" borderId="30" xfId="0" applyBorder="1" applyAlignment="1">
      <alignment horizontal="center" vertical="center" wrapText="1"/>
    </xf>
    <xf numFmtId="0" fontId="1" fillId="0" borderId="69" xfId="0" applyFont="1" applyBorder="1" applyAlignment="1">
      <alignment horizontal="center" vertical="center" wrapText="1"/>
    </xf>
    <xf numFmtId="0" fontId="0" fillId="0" borderId="67" xfId="0" applyBorder="1" applyAlignment="1">
      <alignment horizontal="center" vertical="center" wrapText="1"/>
    </xf>
    <xf numFmtId="0" fontId="0" fillId="0" borderId="36" xfId="0" applyBorder="1" applyAlignment="1">
      <alignment horizontal="center" vertical="center" wrapText="1"/>
    </xf>
    <xf numFmtId="0" fontId="0" fillId="0" borderId="66" xfId="0" applyBorder="1" applyAlignment="1">
      <alignment horizontal="center" vertical="center" wrapText="1"/>
    </xf>
    <xf numFmtId="0" fontId="0" fillId="0" borderId="45" xfId="0" applyBorder="1" applyAlignment="1">
      <alignment horizontal="center" vertical="center" wrapText="1"/>
    </xf>
    <xf numFmtId="0" fontId="1" fillId="0" borderId="62" xfId="0" applyFont="1" applyBorder="1" applyAlignment="1">
      <alignment horizontal="center" vertical="center" wrapText="1"/>
    </xf>
    <xf numFmtId="0" fontId="0" fillId="0" borderId="63" xfId="0" applyBorder="1" applyAlignment="1">
      <alignment horizontal="center" vertical="center" wrapText="1"/>
    </xf>
    <xf numFmtId="0" fontId="1" fillId="8" borderId="18" xfId="0" applyFont="1" applyFill="1" applyBorder="1" applyAlignment="1" applyProtection="1">
      <alignment horizontal="center" vertical="center" wrapText="1"/>
      <protection locked="0"/>
    </xf>
    <xf numFmtId="0" fontId="0" fillId="8" borderId="61" xfId="0" applyFill="1" applyBorder="1" applyAlignment="1" applyProtection="1">
      <alignment horizontal="center" vertical="center" wrapText="1"/>
      <protection locked="0"/>
    </xf>
    <xf numFmtId="0" fontId="0" fillId="8" borderId="30" xfId="0" applyFill="1" applyBorder="1" applyAlignment="1" applyProtection="1">
      <alignment horizontal="center" vertical="center" wrapText="1"/>
      <protection locked="0"/>
    </xf>
    <xf numFmtId="0" fontId="17" fillId="4" borderId="48" xfId="0" applyFont="1" applyFill="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21" fillId="0" borderId="48" xfId="0" quotePrefix="1"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8" fillId="7" borderId="18" xfId="0" applyFont="1" applyFill="1" applyBorder="1" applyAlignment="1">
      <alignment horizontal="center" vertical="center" wrapText="1" shrinkToFit="1"/>
    </xf>
    <xf numFmtId="0" fontId="24" fillId="7" borderId="61" xfId="0" applyFont="1" applyFill="1" applyBorder="1" applyAlignment="1">
      <alignment horizontal="center" vertical="center" wrapText="1" shrinkToFit="1"/>
    </xf>
    <xf numFmtId="0" fontId="24" fillId="7" borderId="30" xfId="0" applyFont="1" applyFill="1" applyBorder="1" applyAlignment="1">
      <alignment horizontal="center" vertical="center" wrapText="1" shrinkToFit="1"/>
    </xf>
    <xf numFmtId="0" fontId="1" fillId="7" borderId="62" xfId="0" applyFont="1" applyFill="1" applyBorder="1" applyAlignment="1">
      <alignment horizontal="center" vertical="center" wrapText="1"/>
    </xf>
    <xf numFmtId="0" fontId="0" fillId="7" borderId="63" xfId="0" applyFill="1" applyBorder="1" applyAlignment="1">
      <alignment horizontal="center" vertical="center" wrapText="1"/>
    </xf>
    <xf numFmtId="0" fontId="0" fillId="7" borderId="64" xfId="0" applyFill="1" applyBorder="1" applyAlignment="1">
      <alignment horizontal="center" vertical="center" wrapText="1"/>
    </xf>
    <xf numFmtId="10" fontId="1" fillId="8" borderId="20" xfId="0" applyNumberFormat="1" applyFont="1" applyFill="1" applyBorder="1" applyAlignment="1" applyProtection="1">
      <alignment horizontal="center" vertical="center" wrapText="1"/>
      <protection locked="0"/>
    </xf>
    <xf numFmtId="0" fontId="0" fillId="8" borderId="65" xfId="0" applyFill="1" applyBorder="1" applyAlignment="1" applyProtection="1">
      <alignment horizontal="center" vertical="center" wrapText="1"/>
      <protection locked="0"/>
    </xf>
    <xf numFmtId="0" fontId="0" fillId="8" borderId="31" xfId="0" applyFill="1" applyBorder="1" applyAlignment="1" applyProtection="1">
      <alignment horizontal="center" vertical="center" wrapText="1"/>
      <protection locked="0"/>
    </xf>
    <xf numFmtId="164" fontId="1" fillId="8" borderId="20" xfId="0" applyNumberFormat="1" applyFont="1" applyFill="1" applyBorder="1" applyAlignment="1" applyProtection="1">
      <alignment horizontal="center" vertical="center" wrapText="1"/>
      <protection locked="0"/>
    </xf>
    <xf numFmtId="164" fontId="1" fillId="8" borderId="62" xfId="0" applyNumberFormat="1" applyFont="1" applyFill="1" applyBorder="1" applyAlignment="1" applyProtection="1">
      <alignment horizontal="center" vertical="center" wrapText="1"/>
      <protection locked="0"/>
    </xf>
    <xf numFmtId="0" fontId="0" fillId="8" borderId="63" xfId="0" applyFill="1" applyBorder="1" applyAlignment="1" applyProtection="1">
      <alignment horizontal="center" vertical="center" wrapText="1"/>
      <protection locked="0"/>
    </xf>
    <xf numFmtId="0" fontId="0" fillId="8" borderId="64" xfId="0" applyFill="1" applyBorder="1" applyAlignment="1" applyProtection="1">
      <alignment horizontal="center" vertical="center" wrapText="1"/>
      <protection locked="0"/>
    </xf>
  </cellXfs>
  <cellStyles count="1">
    <cellStyle name="Normal" xfId="0" builtinId="0"/>
  </cellStyles>
  <dxfs count="181">
    <dxf>
      <font>
        <b/>
        <i val="0"/>
        <strike val="0"/>
        <color rgb="FFC00000"/>
      </font>
      <fill>
        <patternFill>
          <bgColor rgb="FFFFFF00"/>
        </patternFill>
      </fill>
    </dxf>
    <dxf>
      <font>
        <strike val="0"/>
      </font>
      <fill>
        <patternFill>
          <bgColor rgb="FFFFFF00"/>
        </patternFill>
      </fill>
    </dxf>
    <dxf>
      <fill>
        <patternFill>
          <bgColor rgb="FFFFFF00"/>
        </patternFill>
      </fill>
    </dxf>
    <dxf>
      <font>
        <strike val="0"/>
      </font>
      <fill>
        <patternFill>
          <bgColor rgb="FFFFFF00"/>
        </patternFill>
      </fill>
    </dxf>
    <dxf>
      <fill>
        <patternFill>
          <bgColor rgb="FFFFFF00"/>
        </patternFill>
      </fill>
    </dxf>
    <dxf>
      <font>
        <strike val="0"/>
        <color theme="7" tint="0.59996337778862885"/>
      </font>
      <fill>
        <patternFill>
          <bgColor theme="7" tint="0.59996337778862885"/>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i val="0"/>
        <strike val="0"/>
        <color rgb="FFC000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b val="0"/>
        <i val="0"/>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b/>
        <i val="0"/>
        <strike val="0"/>
        <color rgb="FFC00000"/>
      </font>
      <fill>
        <patternFill patternType="none">
          <bgColor auto="1"/>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strike val="0"/>
        <color rgb="FFFFFF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ont>
        <b/>
        <i val="0"/>
        <strike val="0"/>
        <color rgb="FFC00000"/>
      </font>
      <fill>
        <patternFill>
          <bgColor rgb="FFFFFF00"/>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color rgb="FFFFFF00"/>
      </font>
      <fill>
        <patternFill>
          <bgColor rgb="FFFFFF00"/>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strike val="0"/>
        <color rgb="FFC00000"/>
      </font>
    </dxf>
    <dxf>
      <font>
        <strike val="0"/>
        <color rgb="FFFFFF00"/>
      </font>
      <fill>
        <patternFill>
          <bgColor rgb="FFFFFF00"/>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color rgb="FFFFFF00"/>
      </font>
      <fill>
        <patternFill>
          <bgColor rgb="FFFFFF00"/>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FF00"/>
      </font>
      <fill>
        <patternFill>
          <bgColor rgb="FFFFFF00"/>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bgColor rgb="FFFFFF00"/>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
      <font>
        <b val="0"/>
        <i val="0"/>
        <strike val="0"/>
        <color rgb="FFFFFF00"/>
      </font>
      <fill>
        <patternFill>
          <bgColor rgb="FFFFFF00"/>
        </patternFill>
      </fill>
    </dxf>
    <dxf>
      <font>
        <b val="0"/>
        <i val="0"/>
        <strike val="0"/>
        <color rgb="FFFFFF00"/>
      </font>
      <fill>
        <patternFill>
          <bgColor rgb="FFFFFF00"/>
        </patternFill>
      </fill>
    </dxf>
    <dxf>
      <font>
        <b/>
        <i val="0"/>
        <strike val="0"/>
        <color rgb="FFC00000"/>
      </font>
      <fill>
        <patternFill patternType="none">
          <bgColor auto="1"/>
        </patternFill>
      </fill>
    </dxf>
    <dxf>
      <fill>
        <patternFill>
          <bgColor theme="9" tint="0.79998168889431442"/>
        </patternFill>
      </fill>
    </dxf>
    <dxf>
      <fill>
        <patternFill>
          <bgColor theme="8" tint="0.79998168889431442"/>
        </patternFill>
      </fill>
    </dxf>
    <dxf>
      <fill>
        <patternFill>
          <bgColor theme="7" tint="0.79998168889431442"/>
        </patternFill>
      </fill>
    </dxf>
    <dxf>
      <font>
        <b/>
        <i val="0"/>
        <strike val="0"/>
        <color rgb="FFC00000"/>
      </font>
      <fill>
        <patternFill patternType="none">
          <bgColor auto="1"/>
        </patternFill>
      </fill>
    </dxf>
    <dxf>
      <font>
        <strike val="0"/>
      </font>
      <fill>
        <patternFill>
          <bgColor theme="9" tint="0.79998168889431442"/>
        </patternFill>
      </fill>
    </dxf>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F5FEEC"/>
      <color rgb="FFEEFDDD"/>
      <color rgb="FFE6FFCD"/>
      <color rgb="FFF9FFF3"/>
      <color rgb="FFEEFFDD"/>
      <color rgb="FFFFFFC9"/>
      <color rgb="FFEAFFD5"/>
      <color rgb="FFE4FFC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53340</xdr:colOff>
          <xdr:row>20</xdr:row>
          <xdr:rowOff>53340</xdr:rowOff>
        </xdr:from>
        <xdr:to>
          <xdr:col>16</xdr:col>
          <xdr:colOff>1082040</xdr:colOff>
          <xdr:row>21</xdr:row>
          <xdr:rowOff>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54864" tIns="54864" rIns="54864" bIns="54864" anchor="ctr" upright="1"/>
            <a:lstStyle/>
            <a:p>
              <a:pPr algn="ctr" rtl="0">
                <a:defRPr sz="1000"/>
              </a:pPr>
              <a:r>
                <a:rPr lang="fr-FR" sz="2200" b="1" i="0" u="none" strike="noStrike" baseline="0">
                  <a:solidFill>
                    <a:srgbClr val="FF0000"/>
                  </a:solidFill>
                  <a:latin typeface="Calibri"/>
                  <a:cs typeface="Calibri"/>
                </a:rPr>
                <a:t>Optimisation</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DA404"/>
  <sheetViews>
    <sheetView tabSelected="1" zoomScaleNormal="100" workbookViewId="0"/>
  </sheetViews>
  <sheetFormatPr baseColWidth="10" defaultColWidth="14.69921875" defaultRowHeight="15.6" x14ac:dyDescent="0.3"/>
  <cols>
    <col min="1" max="1" width="2.19921875" style="2" customWidth="1"/>
    <col min="2" max="2" width="3.8984375" style="2" customWidth="1"/>
    <col min="3" max="3" width="11.69921875" style="2" customWidth="1"/>
    <col min="4" max="5" width="12.8984375" style="2" customWidth="1"/>
    <col min="6" max="6" width="12.8984375" style="2" bestFit="1" customWidth="1"/>
    <col min="7" max="8" width="12.8984375" style="2" customWidth="1"/>
    <col min="9" max="10" width="11.3984375" style="2" customWidth="1"/>
    <col min="11" max="11" width="8.69921875" style="2" customWidth="1"/>
    <col min="12" max="12" width="7.8984375" customWidth="1"/>
    <col min="13" max="13" width="12" customWidth="1"/>
    <col min="14" max="15" width="11.3984375" customWidth="1"/>
    <col min="16" max="16" width="12.69921875" customWidth="1"/>
    <col min="17" max="17" width="14.69921875" style="1" customWidth="1"/>
    <col min="18" max="18" width="8.69921875" style="1" customWidth="1"/>
    <col min="19" max="19" width="13.3984375" style="1" bestFit="1" customWidth="1"/>
    <col min="20" max="20" width="3.8984375" customWidth="1"/>
    <col min="21" max="21" width="10.3984375" bestFit="1" customWidth="1"/>
    <col min="22" max="22" width="11.69921875" customWidth="1"/>
    <col min="23" max="23" width="12.09765625" bestFit="1" customWidth="1"/>
    <col min="24" max="25" width="12.69921875" customWidth="1"/>
    <col min="26" max="26" width="12.5" customWidth="1"/>
    <col min="27" max="27" width="12.5" bestFit="1" customWidth="1"/>
    <col min="28" max="28" width="2.09765625" customWidth="1"/>
    <col min="29" max="29" width="12.5" customWidth="1"/>
    <col min="30" max="30" width="10.3984375" bestFit="1" customWidth="1"/>
    <col min="31" max="31" width="8.69921875" customWidth="1"/>
    <col min="32" max="32" width="11.3984375" customWidth="1"/>
    <col min="33" max="33" width="12.5" customWidth="1"/>
    <col min="34" max="34" width="11.3984375" customWidth="1"/>
    <col min="35" max="35" width="12.5" customWidth="1"/>
    <col min="36" max="36" width="11.3984375" customWidth="1"/>
    <col min="37" max="37" width="2.09765625" customWidth="1"/>
    <col min="38" max="38" width="10.3984375" customWidth="1"/>
    <col min="39" max="39" width="10.3984375" bestFit="1" customWidth="1"/>
    <col min="40" max="43" width="11.19921875" style="2" customWidth="1"/>
    <col min="46" max="46" width="2.09765625" customWidth="1"/>
    <col min="47" max="47" width="11.3984375" bestFit="1" customWidth="1"/>
    <col min="48" max="48" width="13.69921875" customWidth="1"/>
    <col min="49" max="49" width="15.69921875" bestFit="1" customWidth="1"/>
    <col min="50" max="50" width="12.69921875" customWidth="1"/>
    <col min="51" max="52" width="12.69921875" style="2" customWidth="1"/>
    <col min="53" max="59" width="12.69921875" customWidth="1"/>
    <col min="60" max="60" width="12.69921875" style="2" customWidth="1"/>
    <col min="61" max="77" width="12.69921875" customWidth="1"/>
    <col min="84" max="84" width="11.3984375" bestFit="1" customWidth="1"/>
    <col min="89" max="89" width="13.59765625" customWidth="1"/>
    <col min="94" max="94" width="14.69921875" style="2"/>
    <col min="111" max="112" width="12.5" bestFit="1" customWidth="1"/>
  </cols>
  <sheetData>
    <row r="1" spans="1:105" ht="16.2" thickBot="1" x14ac:dyDescent="0.35">
      <c r="A1" s="271"/>
      <c r="C1" s="195"/>
      <c r="E1" s="195"/>
      <c r="G1" s="195"/>
    </row>
    <row r="2" spans="1:105" s="2" customFormat="1" ht="16.8" customHeight="1" thickTop="1" thickBot="1" x14ac:dyDescent="0.35">
      <c r="B2" s="283" t="s">
        <v>110</v>
      </c>
      <c r="C2" s="284"/>
      <c r="D2" s="284"/>
      <c r="E2" s="284"/>
      <c r="F2" s="284"/>
      <c r="G2" s="284"/>
      <c r="H2" s="284"/>
      <c r="I2" s="284"/>
      <c r="J2" s="284"/>
      <c r="K2" s="284"/>
      <c r="L2" s="284"/>
      <c r="M2" s="284"/>
      <c r="N2" s="284"/>
      <c r="O2" s="284"/>
      <c r="P2" s="284"/>
      <c r="Q2" s="285"/>
      <c r="S2" s="6"/>
      <c r="U2" s="6"/>
      <c r="Z2" s="202"/>
      <c r="AA2" s="202"/>
      <c r="CZ2" s="239" t="s">
        <v>115</v>
      </c>
      <c r="DA2" s="239" t="s">
        <v>116</v>
      </c>
    </row>
    <row r="3" spans="1:105" s="2" customFormat="1" ht="16.8" thickTop="1" thickBot="1" x14ac:dyDescent="0.35">
      <c r="B3" s="286" t="s">
        <v>83</v>
      </c>
      <c r="C3" s="287"/>
      <c r="D3" s="287"/>
      <c r="E3" s="287"/>
      <c r="F3" s="287"/>
      <c r="G3" s="287"/>
      <c r="H3" s="287"/>
      <c r="I3" s="287"/>
      <c r="J3" s="287"/>
      <c r="K3" s="287"/>
      <c r="L3" s="287"/>
      <c r="M3" s="287"/>
      <c r="N3" s="287"/>
      <c r="O3" s="287"/>
      <c r="P3" s="287"/>
      <c r="Q3" s="288"/>
      <c r="S3" s="117"/>
      <c r="U3" s="117"/>
      <c r="Z3" s="202"/>
      <c r="AA3" s="202"/>
      <c r="CZ3" s="6">
        <f>MIN($F$22)</f>
        <v>64022.364402364263</v>
      </c>
      <c r="DA3" s="6">
        <f>MIN($F$22)</f>
        <v>64022.364402364263</v>
      </c>
    </row>
    <row r="4" spans="1:105" s="2" customFormat="1" ht="16.8" thickTop="1" thickBot="1" x14ac:dyDescent="0.35">
      <c r="B4" s="289" t="str">
        <f>IF($H$15&lt;0,"IMPOSSIBLE - Les ressouces ne peuvent être supérieures aux besoins","Plan de financement")</f>
        <v>Plan de financement</v>
      </c>
      <c r="C4" s="290"/>
      <c r="D4" s="290"/>
      <c r="E4" s="290"/>
      <c r="F4" s="290"/>
      <c r="G4" s="290"/>
      <c r="H4" s="291"/>
      <c r="I4" s="289" t="s">
        <v>63</v>
      </c>
      <c r="J4" s="291"/>
      <c r="K4" s="388" t="str">
        <f>IF($B$15&gt;360,"Impossible
360 mois maximum","Durée totale en mois")</f>
        <v>Durée totale en mois</v>
      </c>
      <c r="L4" s="391" t="s">
        <v>112</v>
      </c>
      <c r="M4" s="289" t="s">
        <v>113</v>
      </c>
      <c r="N4" s="290"/>
      <c r="O4" s="290"/>
      <c r="P4" s="290"/>
      <c r="Q4" s="291"/>
      <c r="S4" s="117"/>
      <c r="U4" s="117"/>
      <c r="Z4" s="202"/>
      <c r="AA4" s="202"/>
      <c r="CZ4" s="2">
        <f>COUNT($H$14,$K$14,$K$15)</f>
        <v>1</v>
      </c>
      <c r="DA4" s="2">
        <f>COUNT($H$14,$K$14,$K$15)</f>
        <v>1</v>
      </c>
    </row>
    <row r="5" spans="1:105" s="2" customFormat="1" ht="15.6" customHeight="1" thickTop="1" thickBot="1" x14ac:dyDescent="0.35">
      <c r="B5" s="279" t="s">
        <v>46</v>
      </c>
      <c r="C5" s="280"/>
      <c r="D5" s="281"/>
      <c r="E5" s="173" t="s">
        <v>50</v>
      </c>
      <c r="F5" s="335" t="s">
        <v>32</v>
      </c>
      <c r="G5" s="280"/>
      <c r="H5" s="281"/>
      <c r="I5" s="301" t="s">
        <v>64</v>
      </c>
      <c r="J5" s="377" t="str">
        <f>IF(J10&gt;W19,"IMPOSSIBLE Durée du différé supérieure au prêt le plus long",IF(AND(J10&gt;=K10,H10&lt;&gt;0),"Impossible Revoir durées","Durée différé"))</f>
        <v>Durée différé</v>
      </c>
      <c r="K5" s="389"/>
      <c r="L5" s="392"/>
      <c r="M5" s="272" t="s">
        <v>65</v>
      </c>
      <c r="N5" s="293" t="s">
        <v>61</v>
      </c>
      <c r="O5" s="293" t="s">
        <v>62</v>
      </c>
      <c r="P5" s="184" t="s">
        <v>95</v>
      </c>
      <c r="Q5" s="185" t="s">
        <v>96</v>
      </c>
      <c r="S5" s="117"/>
      <c r="U5" s="117"/>
      <c r="Z5" s="202"/>
      <c r="AA5" s="202"/>
      <c r="CZ5" s="2" t="b">
        <f>$CW$388&gt;=0</f>
        <v>1</v>
      </c>
      <c r="DA5" s="2" t="b">
        <f>$H$15&gt;=1000</f>
        <v>1</v>
      </c>
    </row>
    <row r="6" spans="1:105" s="2" customFormat="1" ht="15.6" customHeight="1" thickTop="1" thickBot="1" x14ac:dyDescent="0.35">
      <c r="B6" s="174" t="s">
        <v>33</v>
      </c>
      <c r="C6" s="175"/>
      <c r="D6" s="241">
        <v>200000</v>
      </c>
      <c r="E6" s="190" t="s">
        <v>97</v>
      </c>
      <c r="F6" s="187" t="s">
        <v>109</v>
      </c>
      <c r="G6" s="181"/>
      <c r="H6" s="231">
        <v>4700</v>
      </c>
      <c r="I6" s="374"/>
      <c r="J6" s="378"/>
      <c r="K6" s="390"/>
      <c r="L6" s="393"/>
      <c r="M6" s="371"/>
      <c r="N6" s="294"/>
      <c r="O6" s="294"/>
      <c r="P6" s="172" t="s">
        <v>59</v>
      </c>
      <c r="Q6" s="186" t="s">
        <v>60</v>
      </c>
      <c r="S6" s="117"/>
      <c r="U6" s="117"/>
      <c r="Z6" s="202"/>
      <c r="AA6" s="202"/>
      <c r="CZ6" s="2" t="b">
        <f>$H$15&gt;=1000</f>
        <v>1</v>
      </c>
      <c r="DA6" s="2" t="b">
        <f>$K$14&gt;=12</f>
        <v>0</v>
      </c>
    </row>
    <row r="7" spans="1:105" s="2" customFormat="1" ht="15.6" customHeight="1" thickTop="1" x14ac:dyDescent="0.3">
      <c r="B7" s="177" t="s">
        <v>34</v>
      </c>
      <c r="C7" s="178"/>
      <c r="D7" s="242">
        <v>10000</v>
      </c>
      <c r="E7" s="369" t="s">
        <v>58</v>
      </c>
      <c r="F7" s="175" t="s">
        <v>42</v>
      </c>
      <c r="G7" s="176"/>
      <c r="H7" s="232">
        <v>5000</v>
      </c>
      <c r="I7" s="374"/>
      <c r="J7" s="378"/>
      <c r="K7" s="235">
        <v>180</v>
      </c>
      <c r="L7" s="245">
        <v>1.4999999999999999E-2</v>
      </c>
      <c r="M7" s="248" t="s">
        <v>4</v>
      </c>
      <c r="N7" s="249">
        <v>1</v>
      </c>
      <c r="O7" s="249">
        <v>1</v>
      </c>
      <c r="P7" s="250">
        <v>3.0000000000000001E-3</v>
      </c>
      <c r="Q7" s="251">
        <v>3.0000000000000001E-3</v>
      </c>
      <c r="S7" s="117"/>
      <c r="U7" s="117"/>
      <c r="Z7" s="202"/>
      <c r="AA7" s="202"/>
      <c r="CZ7" s="2" t="b">
        <f>$K$14&gt;=12</f>
        <v>0</v>
      </c>
      <c r="DA7" s="2" t="b">
        <f>$K$15&lt;=$H$19</f>
        <v>1</v>
      </c>
    </row>
    <row r="8" spans="1:105" s="2" customFormat="1" ht="15.6" customHeight="1" x14ac:dyDescent="0.3">
      <c r="B8" s="177" t="s">
        <v>35</v>
      </c>
      <c r="C8" s="178"/>
      <c r="D8" s="242">
        <v>16000</v>
      </c>
      <c r="E8" s="370"/>
      <c r="F8" s="188" t="s">
        <v>43</v>
      </c>
      <c r="G8" s="182"/>
      <c r="H8" s="230">
        <v>10000</v>
      </c>
      <c r="I8" s="374"/>
      <c r="J8" s="378"/>
      <c r="K8" s="236">
        <v>190</v>
      </c>
      <c r="L8" s="246">
        <v>1.6E-2</v>
      </c>
      <c r="M8" s="252" t="s">
        <v>4</v>
      </c>
      <c r="N8" s="253">
        <v>1</v>
      </c>
      <c r="O8" s="253">
        <v>1</v>
      </c>
      <c r="P8" s="254">
        <v>3.0000000000000001E-3</v>
      </c>
      <c r="Q8" s="255">
        <v>3.0000000000000001E-3</v>
      </c>
      <c r="S8" s="117"/>
      <c r="U8" s="117"/>
      <c r="Z8" s="202"/>
      <c r="AA8" s="202"/>
      <c r="CZ8" s="2" t="b">
        <f>$K$15&lt;=$H$19</f>
        <v>1</v>
      </c>
      <c r="DA8" s="2" t="b">
        <f>$K$14=INT($K$14)</f>
        <v>1</v>
      </c>
    </row>
    <row r="9" spans="1:105" s="2" customFormat="1" ht="15.6" customHeight="1" thickBot="1" x14ac:dyDescent="0.35">
      <c r="B9" s="177" t="s">
        <v>36</v>
      </c>
      <c r="C9" s="178"/>
      <c r="D9" s="242">
        <v>15000</v>
      </c>
      <c r="E9" s="371"/>
      <c r="F9" s="189" t="s">
        <v>44</v>
      </c>
      <c r="G9" s="183"/>
      <c r="H9" s="233">
        <v>20000</v>
      </c>
      <c r="I9" s="376"/>
      <c r="J9" s="324"/>
      <c r="K9" s="237">
        <v>200</v>
      </c>
      <c r="L9" s="247">
        <v>1.7000000000000001E-2</v>
      </c>
      <c r="M9" s="256" t="s">
        <v>4</v>
      </c>
      <c r="N9" s="257">
        <v>1</v>
      </c>
      <c r="O9" s="257">
        <v>1</v>
      </c>
      <c r="P9" s="258">
        <v>3.0000000000000001E-3</v>
      </c>
      <c r="Q9" s="259">
        <v>3.0000000000000001E-3</v>
      </c>
      <c r="S9" s="117"/>
      <c r="U9" s="117"/>
      <c r="Z9" s="202"/>
      <c r="AA9" s="202"/>
      <c r="CZ9" s="2" t="b">
        <f>$K$14=INT($K$14)</f>
        <v>1</v>
      </c>
      <c r="DA9" s="2" t="b">
        <f>$K$14&lt;=$H$19</f>
        <v>1</v>
      </c>
    </row>
    <row r="10" spans="1:105" s="2" customFormat="1" ht="15.6" customHeight="1" thickTop="1" x14ac:dyDescent="0.3">
      <c r="B10" s="177" t="s">
        <v>37</v>
      </c>
      <c r="C10" s="178"/>
      <c r="D10" s="242">
        <v>2000</v>
      </c>
      <c r="E10" s="369" t="s">
        <v>49</v>
      </c>
      <c r="F10" s="175" t="s">
        <v>45</v>
      </c>
      <c r="G10" s="176"/>
      <c r="H10" s="234">
        <v>60000</v>
      </c>
      <c r="I10" s="243">
        <v>1</v>
      </c>
      <c r="J10" s="244">
        <v>180</v>
      </c>
      <c r="K10" s="238">
        <v>300</v>
      </c>
      <c r="L10" s="269">
        <v>0</v>
      </c>
      <c r="M10" s="379" t="s">
        <v>4</v>
      </c>
      <c r="N10" s="394">
        <v>1</v>
      </c>
      <c r="O10" s="394">
        <v>1</v>
      </c>
      <c r="P10" s="397">
        <v>3.0000000000000001E-3</v>
      </c>
      <c r="Q10" s="398">
        <v>3.0000000000000001E-3</v>
      </c>
      <c r="S10" s="117"/>
      <c r="U10" s="117"/>
      <c r="Z10" s="202"/>
      <c r="AA10" s="202"/>
      <c r="CZ10" s="2" t="b">
        <f>$K$14&lt;=$H$19</f>
        <v>1</v>
      </c>
      <c r="DA10" s="2" t="b">
        <f>$K$14&lt;=$K$15</f>
        <v>1</v>
      </c>
    </row>
    <row r="11" spans="1:105" s="2" customFormat="1" ht="15.6" customHeight="1" x14ac:dyDescent="0.3">
      <c r="B11" s="177" t="s">
        <v>38</v>
      </c>
      <c r="C11" s="178"/>
      <c r="D11" s="242">
        <v>500</v>
      </c>
      <c r="E11" s="370"/>
      <c r="F11" s="188" t="s">
        <v>51</v>
      </c>
      <c r="G11" s="182"/>
      <c r="H11" s="230">
        <v>11000</v>
      </c>
      <c r="I11" s="372" t="str">
        <f>IF(K15&lt;=0,"Saisir la durée maximale du prêt lisseur",IF(K14&gt;K15,"Le prêt ''emboîté'' ne doit être plus court que le ''prêt lisseur''",IF($CW$388&lt;0,"Amortissements négatifs sur le prêt lisseur.
Pour y remédier augmenter le montant ou/et réduire la durée.",IF(B15&gt;360,"Durée maximale possible limitée à 360 mois",""))))</f>
        <v/>
      </c>
      <c r="J11" s="373"/>
      <c r="K11" s="236">
        <v>210</v>
      </c>
      <c r="L11" s="246">
        <v>1.7999999999999999E-2</v>
      </c>
      <c r="M11" s="380"/>
      <c r="N11" s="395"/>
      <c r="O11" s="395"/>
      <c r="P11" s="395"/>
      <c r="Q11" s="399"/>
      <c r="S11" s="117"/>
      <c r="U11" s="117"/>
      <c r="Z11" s="202"/>
      <c r="AA11" s="202"/>
      <c r="CZ11" s="2" t="b">
        <f>$K$14&lt;=$K$15</f>
        <v>1</v>
      </c>
      <c r="DA11" s="2" t="b">
        <f>$K$15&gt;=$K$14</f>
        <v>1</v>
      </c>
    </row>
    <row r="12" spans="1:105" s="2" customFormat="1" ht="15.6" customHeight="1" x14ac:dyDescent="0.3">
      <c r="B12" s="177" t="s">
        <v>39</v>
      </c>
      <c r="C12" s="178"/>
      <c r="D12" s="242">
        <v>1000</v>
      </c>
      <c r="E12" s="370"/>
      <c r="F12" s="188" t="s">
        <v>52</v>
      </c>
      <c r="G12" s="182"/>
      <c r="H12" s="230">
        <v>13000</v>
      </c>
      <c r="I12" s="374"/>
      <c r="J12" s="375"/>
      <c r="K12" s="236">
        <v>220</v>
      </c>
      <c r="L12" s="246">
        <v>1.9E-2</v>
      </c>
      <c r="M12" s="380"/>
      <c r="N12" s="395"/>
      <c r="O12" s="395"/>
      <c r="P12" s="395"/>
      <c r="Q12" s="399"/>
      <c r="S12" s="117"/>
      <c r="U12" s="117"/>
      <c r="Z12" s="202"/>
      <c r="AA12" s="202"/>
      <c r="CZ12" s="2" t="b">
        <f>$K$15&gt;=$K$14</f>
        <v>1</v>
      </c>
      <c r="DA12" s="2" t="b">
        <f>$K$15=INT($K$15)</f>
        <v>1</v>
      </c>
    </row>
    <row r="13" spans="1:105" s="2" customFormat="1" ht="15.6" customHeight="1" x14ac:dyDescent="0.3">
      <c r="B13" s="177" t="s">
        <v>40</v>
      </c>
      <c r="C13" s="178"/>
      <c r="D13" s="242">
        <v>200</v>
      </c>
      <c r="E13" s="370"/>
      <c r="F13" s="188" t="s">
        <v>53</v>
      </c>
      <c r="G13" s="182"/>
      <c r="H13" s="230">
        <v>14000</v>
      </c>
      <c r="I13" s="374"/>
      <c r="J13" s="375"/>
      <c r="K13" s="236">
        <v>230</v>
      </c>
      <c r="L13" s="246">
        <v>0.02</v>
      </c>
      <c r="M13" s="380"/>
      <c r="N13" s="395"/>
      <c r="O13" s="395"/>
      <c r="P13" s="395"/>
      <c r="Q13" s="399"/>
      <c r="S13" s="117"/>
      <c r="U13" s="117"/>
      <c r="Z13" s="202"/>
      <c r="AA13" s="202"/>
      <c r="CZ13" s="2" t="b">
        <f>$K$15=INT($K$15)</f>
        <v>1</v>
      </c>
      <c r="DA13" s="2" t="b">
        <f>$K$15&gt;=12</f>
        <v>1</v>
      </c>
    </row>
    <row r="14" spans="1:105" s="2" customFormat="1" ht="15.6" customHeight="1" x14ac:dyDescent="0.3">
      <c r="B14" s="177" t="s">
        <v>41</v>
      </c>
      <c r="C14" s="178"/>
      <c r="D14" s="242"/>
      <c r="E14" s="370"/>
      <c r="F14" s="188" t="s">
        <v>54</v>
      </c>
      <c r="G14" s="182"/>
      <c r="H14" s="230"/>
      <c r="I14" s="374"/>
      <c r="J14" s="375"/>
      <c r="K14" s="236"/>
      <c r="L14" s="194">
        <f>IF(K14&lt;$L$25,$P$24,IF(K14&lt;$L$26,$P$25,IF(K14&lt;$L$27,$P$26,IF(K14&lt;$L$28,$P$27,IF(K14&lt;$L$29,$P$28,IF(K14&lt;$L$30,$P$29,IF(K14&lt;$L$31,$P$30,IF(K14&lt;$L$32,$P$31,IF(K14&lt;$L$33,$P$32,$P$33)))))))))</f>
        <v>1.2999999999999999E-2</v>
      </c>
      <c r="M14" s="380"/>
      <c r="N14" s="395"/>
      <c r="O14" s="395"/>
      <c r="P14" s="395"/>
      <c r="Q14" s="399"/>
      <c r="S14" s="117"/>
      <c r="U14" s="117"/>
      <c r="Z14" s="202"/>
      <c r="AA14" s="202"/>
      <c r="CZ14" s="2" t="b">
        <f>$K$15&gt;=12</f>
        <v>1</v>
      </c>
      <c r="DA14" s="2" t="b">
        <f>$H$14&gt;=1000</f>
        <v>0</v>
      </c>
    </row>
    <row r="15" spans="1:105" s="2" customFormat="1" ht="15.6" customHeight="1" thickBot="1" x14ac:dyDescent="0.35">
      <c r="B15" s="179">
        <f>MAX(K7:K15)</f>
        <v>300</v>
      </c>
      <c r="C15" s="180"/>
      <c r="D15" s="128"/>
      <c r="E15" s="371"/>
      <c r="F15" s="189" t="s">
        <v>55</v>
      </c>
      <c r="G15" s="183"/>
      <c r="H15" s="116">
        <f>D16-(SUM(H6:H14))</f>
        <v>107000</v>
      </c>
      <c r="I15" s="376"/>
      <c r="J15" s="315"/>
      <c r="K15" s="236">
        <v>240</v>
      </c>
      <c r="L15" s="194">
        <f>IF(K15&lt;$L$25,$P$24,IF(K15&lt;$L$26,$P$25,IF(K15&lt;$L$27,$P$26,IF(K15&lt;$L$28,$P$27,IF(K15&lt;$L$29,$P$28,IF(K15&lt;$L$30,$P$29,IF(K15&lt;$L$31,$P$30,IF(K15&lt;$L$32,$P$31,IF(K15&lt;$L$33,$P$32,$P$33)))))))))</f>
        <v>0.02</v>
      </c>
      <c r="M15" s="381"/>
      <c r="N15" s="396"/>
      <c r="O15" s="396"/>
      <c r="P15" s="396"/>
      <c r="Q15" s="400"/>
      <c r="S15" s="117"/>
      <c r="U15" s="117"/>
      <c r="Z15" s="202"/>
      <c r="AA15" s="202"/>
      <c r="CZ15" s="2" t="b">
        <f>$H$14&gt;=1000</f>
        <v>0</v>
      </c>
      <c r="DA15" s="2" t="b">
        <f>$H$14&lt;=$F$19</f>
        <v>1</v>
      </c>
    </row>
    <row r="16" spans="1:105" s="2" customFormat="1" ht="15.6" customHeight="1" thickTop="1" thickBot="1" x14ac:dyDescent="0.35">
      <c r="B16" s="279" t="s">
        <v>100</v>
      </c>
      <c r="C16" s="281"/>
      <c r="D16" s="129">
        <f>SUM(D6:D15)</f>
        <v>244700</v>
      </c>
      <c r="E16" s="55"/>
      <c r="F16" s="123" t="s">
        <v>48</v>
      </c>
      <c r="G16" s="149"/>
      <c r="H16" s="130">
        <f>SUM(H6:H15)</f>
        <v>244700</v>
      </c>
      <c r="I16" s="329" t="str">
        <f>IF(AND(K24&lt;&gt;"",K14&lt;&gt;0),K24,"''Capital initial'' signifie que les primes d'assurances sont calculées sur le capital initial - Les échéances sont constantes")</f>
        <v>''Capital initial'' signifie que les primes d'assurances sont calculées sur le capital initial - Les échéances sont constantes</v>
      </c>
      <c r="J16" s="330"/>
      <c r="K16" s="330"/>
      <c r="L16" s="330"/>
      <c r="M16" s="330"/>
      <c r="N16" s="330"/>
      <c r="O16" s="330"/>
      <c r="P16" s="330"/>
      <c r="Q16" s="331"/>
      <c r="S16" s="117"/>
      <c r="U16" s="117"/>
      <c r="Z16" s="202"/>
      <c r="AA16" s="202"/>
      <c r="CZ16" s="2" t="b">
        <f>$H$14&lt;=$F$19</f>
        <v>1</v>
      </c>
      <c r="DA16" s="2" t="b">
        <f>$C$22&lt;=$C$19</f>
        <v>1</v>
      </c>
    </row>
    <row r="17" spans="1:105" s="2" customFormat="1" ht="15.6" customHeight="1" thickTop="1" x14ac:dyDescent="0.3">
      <c r="B17" s="150" t="s">
        <v>56</v>
      </c>
      <c r="C17" s="151"/>
      <c r="D17" s="151"/>
      <c r="E17" s="151"/>
      <c r="F17" s="151"/>
      <c r="G17" s="151"/>
      <c r="H17" s="152"/>
      <c r="I17" s="332" t="s">
        <v>111</v>
      </c>
      <c r="J17" s="333"/>
      <c r="K17" s="333"/>
      <c r="L17" s="333"/>
      <c r="M17" s="333"/>
      <c r="N17" s="333"/>
      <c r="O17" s="333"/>
      <c r="P17" s="333"/>
      <c r="Q17" s="334"/>
      <c r="S17" s="117"/>
      <c r="U17" s="117"/>
      <c r="Z17" s="202"/>
      <c r="AA17" s="202"/>
      <c r="CZ17" s="2" t="b">
        <f>$C$22&lt;=$C$19</f>
        <v>1</v>
      </c>
      <c r="DA17" s="2" t="b">
        <f>$F$22&lt;=$E$19</f>
        <v>0</v>
      </c>
    </row>
    <row r="18" spans="1:105" s="2" customFormat="1" ht="15.6" customHeight="1" thickBot="1" x14ac:dyDescent="0.35">
      <c r="B18" s="385" t="s">
        <v>114</v>
      </c>
      <c r="C18" s="386"/>
      <c r="D18" s="386"/>
      <c r="E18" s="386"/>
      <c r="F18" s="386"/>
      <c r="G18" s="386"/>
      <c r="H18" s="387"/>
      <c r="I18" s="382" t="s">
        <v>102</v>
      </c>
      <c r="J18" s="383"/>
      <c r="K18" s="383"/>
      <c r="L18" s="383"/>
      <c r="M18" s="383"/>
      <c r="N18" s="383"/>
      <c r="O18" s="383"/>
      <c r="P18" s="383"/>
      <c r="Q18" s="384"/>
      <c r="S18" s="117"/>
      <c r="U18" s="117"/>
      <c r="Z18" s="202"/>
      <c r="AA18" s="202"/>
      <c r="CZ18" s="2" t="b">
        <f>$F$22&lt;=$E$19</f>
        <v>0</v>
      </c>
      <c r="DA18" s="2" t="b">
        <f>$C$22&gt;=0</f>
        <v>1</v>
      </c>
    </row>
    <row r="19" spans="1:105" ht="10.050000000000001" customHeight="1" thickTop="1" thickBot="1" x14ac:dyDescent="0.35">
      <c r="C19" s="270">
        <v>1127.18</v>
      </c>
      <c r="D19" s="240">
        <v>0</v>
      </c>
      <c r="E19" s="240">
        <v>54482.857698524662</v>
      </c>
      <c r="F19" s="3">
        <f>D16-(H6+H7+H8+H9+H10+H11+H12+H13)</f>
        <v>107000</v>
      </c>
      <c r="G19" s="3">
        <f>MAX(K14,K15)</f>
        <v>240</v>
      </c>
      <c r="H19" s="240">
        <v>240</v>
      </c>
      <c r="I19" s="268"/>
      <c r="J19" s="268"/>
      <c r="S19" s="117"/>
      <c r="W19" s="3">
        <f>MAX(K7,K8,K9,K11,K12,K13,K14,K15)</f>
        <v>240</v>
      </c>
      <c r="Z19" s="202"/>
      <c r="AA19" s="202"/>
      <c r="CZ19" t="b">
        <f>$C$22&gt;=0</f>
        <v>1</v>
      </c>
      <c r="DA19">
        <f>{32767;32767;0.000001;0.01;FALSE;FALSE;TRUE;1;2;1;0.0001;TRUE}</f>
        <v>32767</v>
      </c>
    </row>
    <row r="20" spans="1:105" ht="22.2" customHeight="1" thickTop="1" thickBot="1" x14ac:dyDescent="0.35">
      <c r="B20" s="355" t="s">
        <v>84</v>
      </c>
      <c r="C20" s="356"/>
      <c r="D20" s="356"/>
      <c r="E20" s="356"/>
      <c r="F20" s="356"/>
      <c r="G20" s="356"/>
      <c r="H20" s="356"/>
      <c r="I20" s="356"/>
      <c r="J20" s="357"/>
      <c r="K20" s="3" t="s">
        <v>4</v>
      </c>
      <c r="L20" s="358" t="s">
        <v>105</v>
      </c>
      <c r="M20" s="359"/>
      <c r="N20" s="359"/>
      <c r="O20" s="359"/>
      <c r="P20" s="359"/>
      <c r="Q20" s="360"/>
      <c r="S20" s="292" t="s">
        <v>26</v>
      </c>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1"/>
      <c r="AU20" s="292" t="s">
        <v>47</v>
      </c>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1"/>
      <c r="CZ20">
        <f>{32767;32767;0.000001;0.01;FALSE;FALSE;TRUE;1;2;1;0.0001;TRUE}</f>
        <v>32767</v>
      </c>
      <c r="DA20">
        <f>{0;0;3;100;0;TRUE;FALSE;0.075;0;0;FALSE;30}</f>
        <v>0</v>
      </c>
    </row>
    <row r="21" spans="1:105" ht="28.05" customHeight="1" thickTop="1" thickBot="1" x14ac:dyDescent="0.35">
      <c r="B21" s="350" t="s">
        <v>99</v>
      </c>
      <c r="C21" s="351"/>
      <c r="D21" s="159" t="s">
        <v>88</v>
      </c>
      <c r="E21" s="159" t="s">
        <v>89</v>
      </c>
      <c r="F21" s="159" t="s">
        <v>92</v>
      </c>
      <c r="G21" s="159" t="s">
        <v>87</v>
      </c>
      <c r="H21" s="160" t="s">
        <v>93</v>
      </c>
      <c r="I21" s="160" t="s">
        <v>94</v>
      </c>
      <c r="J21" s="191"/>
      <c r="K21" s="3" t="s">
        <v>6</v>
      </c>
      <c r="L21" s="347" t="s">
        <v>108</v>
      </c>
      <c r="M21" s="348"/>
      <c r="N21" s="348"/>
      <c r="O21" s="349"/>
      <c r="P21" s="346"/>
      <c r="Q21" s="291"/>
      <c r="S21" s="279" t="s">
        <v>0</v>
      </c>
      <c r="T21" s="344"/>
      <c r="U21" s="344"/>
      <c r="V21" s="344"/>
      <c r="W21" s="344"/>
      <c r="X21" s="344"/>
      <c r="Y21" s="344"/>
      <c r="Z21" s="344"/>
      <c r="AA21" s="345"/>
      <c r="AB21" s="76">
        <f>IF($M$7="Capital initial",1,IF($M$7="CRD Out",2,3))</f>
        <v>1</v>
      </c>
      <c r="AC21" s="279" t="s">
        <v>3</v>
      </c>
      <c r="AD21" s="280"/>
      <c r="AE21" s="280"/>
      <c r="AF21" s="280"/>
      <c r="AG21" s="280"/>
      <c r="AH21" s="280"/>
      <c r="AI21" s="280"/>
      <c r="AJ21" s="281"/>
      <c r="AK21" s="76">
        <f>IF($M$8="Capital initial",1,IF($M$8="CRD Out",2,3))</f>
        <v>1</v>
      </c>
      <c r="AL21" s="279" t="s">
        <v>31</v>
      </c>
      <c r="AM21" s="280"/>
      <c r="AN21" s="280"/>
      <c r="AO21" s="280"/>
      <c r="AP21" s="280"/>
      <c r="AQ21" s="280"/>
      <c r="AR21" s="280"/>
      <c r="AS21" s="281"/>
      <c r="AT21" s="76">
        <f>IF($M$9="Capital initial",1,IF($M$9="CRD Out",2,3))</f>
        <v>1</v>
      </c>
      <c r="AU21" s="313" t="s">
        <v>24</v>
      </c>
      <c r="AV21" s="340"/>
      <c r="AW21" s="340"/>
      <c r="AX21" s="315"/>
      <c r="AY21" s="321" t="s">
        <v>19</v>
      </c>
      <c r="AZ21" s="322"/>
      <c r="BA21" s="322"/>
      <c r="BB21" s="322"/>
      <c r="BC21" s="322"/>
      <c r="BD21" s="322"/>
      <c r="BE21" s="322"/>
      <c r="BF21" s="323"/>
      <c r="BG21" s="323"/>
      <c r="BH21" s="324"/>
      <c r="BI21" s="313" t="s">
        <v>27</v>
      </c>
      <c r="BJ21" s="314"/>
      <c r="BK21" s="314"/>
      <c r="BL21" s="314"/>
      <c r="BM21" s="314"/>
      <c r="BN21" s="314"/>
      <c r="BO21" s="314"/>
      <c r="BP21" s="315"/>
      <c r="BQ21" s="313" t="s">
        <v>28</v>
      </c>
      <c r="BR21" s="314"/>
      <c r="BS21" s="314"/>
      <c r="BT21" s="314"/>
      <c r="BU21" s="314"/>
      <c r="BV21" s="314"/>
      <c r="BW21" s="314"/>
      <c r="BX21" s="315"/>
      <c r="BY21" s="313" t="s">
        <v>29</v>
      </c>
      <c r="BZ21" s="314"/>
      <c r="CA21" s="314"/>
      <c r="CB21" s="314"/>
      <c r="CC21" s="314"/>
      <c r="CD21" s="314"/>
      <c r="CE21" s="314"/>
      <c r="CF21" s="315"/>
      <c r="CG21" s="313" t="s">
        <v>30</v>
      </c>
      <c r="CH21" s="314"/>
      <c r="CI21" s="314"/>
      <c r="CJ21" s="314"/>
      <c r="CK21" s="314"/>
      <c r="CL21" s="314"/>
      <c r="CM21" s="314"/>
      <c r="CN21" s="315"/>
      <c r="CO21" s="295" t="s">
        <v>57</v>
      </c>
      <c r="CP21" s="296"/>
      <c r="CQ21" s="296"/>
      <c r="CR21" s="296"/>
      <c r="CS21" s="296"/>
      <c r="CT21" s="296"/>
      <c r="CU21" s="296"/>
      <c r="CV21" s="296"/>
      <c r="CW21" s="280"/>
      <c r="CX21" s="281"/>
      <c r="CZ21">
        <f>{0;0;3;100;0;TRUE;FALSE;0.075;0;0;FALSE;30}</f>
        <v>0</v>
      </c>
    </row>
    <row r="22" spans="1:105" ht="18" customHeight="1" thickTop="1" thickBot="1" x14ac:dyDescent="0.35">
      <c r="B22" s="352" t="s">
        <v>18</v>
      </c>
      <c r="C22" s="266">
        <f>ROUND(C28,2)</f>
        <v>1127.18</v>
      </c>
      <c r="D22" s="161">
        <f>F388</f>
        <v>32887.364402364263</v>
      </c>
      <c r="E22" s="161">
        <f>D388</f>
        <v>29435</v>
      </c>
      <c r="F22" s="161">
        <f>D22+E22+D11+D12+D13</f>
        <v>64022.364402364263</v>
      </c>
      <c r="G22" s="162">
        <f>I388*12</f>
        <v>1.1478933364860389E-2</v>
      </c>
      <c r="H22" s="162">
        <f>$J$388*12</f>
        <v>2.1911070560513224E-2</v>
      </c>
      <c r="I22" s="163">
        <f>((1+$J$388)^(12))-1</f>
        <v>2.2132458901390706E-2</v>
      </c>
      <c r="J22" s="191"/>
      <c r="K22" s="3" t="s">
        <v>5</v>
      </c>
      <c r="L22" s="292" t="str">
        <f>IF(D19=1,"Échéance cible retenue","Echéance cible assurances comprises maximale")</f>
        <v>Echéance cible assurances comprises maximale</v>
      </c>
      <c r="M22" s="361"/>
      <c r="N22" s="361"/>
      <c r="O22" s="361"/>
      <c r="P22" s="362"/>
      <c r="Q22" s="227">
        <f>C19</f>
        <v>1127.18</v>
      </c>
      <c r="S22" s="301" t="s">
        <v>13</v>
      </c>
      <c r="T22" s="203"/>
      <c r="U22" s="272" t="s">
        <v>1</v>
      </c>
      <c r="V22" s="274" t="s">
        <v>2</v>
      </c>
      <c r="W22" s="274" t="s">
        <v>25</v>
      </c>
      <c r="X22" s="276" t="s">
        <v>23</v>
      </c>
      <c r="Y22" s="277"/>
      <c r="Z22" s="277"/>
      <c r="AA22" s="278"/>
      <c r="AB22" s="72"/>
      <c r="AC22" s="272" t="s">
        <v>13</v>
      </c>
      <c r="AD22" s="274" t="s">
        <v>1</v>
      </c>
      <c r="AE22" s="274" t="s">
        <v>2</v>
      </c>
      <c r="AF22" s="274" t="s">
        <v>65</v>
      </c>
      <c r="AG22" s="276" t="s">
        <v>23</v>
      </c>
      <c r="AH22" s="277"/>
      <c r="AI22" s="277"/>
      <c r="AJ22" s="278"/>
      <c r="AK22" s="4"/>
      <c r="AL22" s="272" t="s">
        <v>13</v>
      </c>
      <c r="AM22" s="274" t="s">
        <v>1</v>
      </c>
      <c r="AN22" s="274" t="s">
        <v>2</v>
      </c>
      <c r="AO22" s="274" t="s">
        <v>25</v>
      </c>
      <c r="AP22" s="276" t="s">
        <v>23</v>
      </c>
      <c r="AQ22" s="277"/>
      <c r="AR22" s="277"/>
      <c r="AS22" s="278"/>
      <c r="AT22" s="76">
        <f>IF($M$10="Capital initial",1,IF($M$10="CRD Out",2,3))</f>
        <v>1</v>
      </c>
      <c r="AU22" s="279" t="s">
        <v>66</v>
      </c>
      <c r="AV22" s="320"/>
      <c r="AW22" s="336" t="str">
        <f>M10</f>
        <v>Capital initial</v>
      </c>
      <c r="AX22" s="337"/>
      <c r="AY22" s="338" t="s">
        <v>13</v>
      </c>
      <c r="AZ22" s="275"/>
      <c r="BA22" s="275"/>
      <c r="BB22" s="325" t="s">
        <v>1</v>
      </c>
      <c r="BC22" s="25" t="s">
        <v>21</v>
      </c>
      <c r="BD22" s="25" t="s">
        <v>22</v>
      </c>
      <c r="BE22" s="276" t="str">
        <f>$AP$22</f>
        <v>Options Assurances ADI</v>
      </c>
      <c r="BF22" s="327"/>
      <c r="BG22" s="327"/>
      <c r="BH22" s="328"/>
      <c r="BI22" s="272" t="s">
        <v>13</v>
      </c>
      <c r="BJ22" s="274" t="s">
        <v>1</v>
      </c>
      <c r="BK22" s="274" t="s">
        <v>2</v>
      </c>
      <c r="BL22" s="316" t="str">
        <f>$AU$22</f>
        <v>Type ADI  -  Base calcul</v>
      </c>
      <c r="BM22" s="317" t="str">
        <f>$AP$22</f>
        <v>Options Assurances ADI</v>
      </c>
      <c r="BN22" s="318"/>
      <c r="BO22" s="318"/>
      <c r="BP22" s="319"/>
      <c r="BQ22" s="272" t="s">
        <v>13</v>
      </c>
      <c r="BR22" s="274" t="s">
        <v>1</v>
      </c>
      <c r="BS22" s="274" t="s">
        <v>2</v>
      </c>
      <c r="BT22" s="316" t="str">
        <f>$AU$22</f>
        <v>Type ADI  -  Base calcul</v>
      </c>
      <c r="BU22" s="317" t="str">
        <f>$AP$22</f>
        <v>Options Assurances ADI</v>
      </c>
      <c r="BV22" s="318"/>
      <c r="BW22" s="318"/>
      <c r="BX22" s="319"/>
      <c r="BY22" s="272" t="s">
        <v>13</v>
      </c>
      <c r="BZ22" s="274" t="s">
        <v>1</v>
      </c>
      <c r="CA22" s="274" t="s">
        <v>2</v>
      </c>
      <c r="CB22" s="316" t="str">
        <f>$AU$22</f>
        <v>Type ADI  -  Base calcul</v>
      </c>
      <c r="CC22" s="317" t="str">
        <f>$AP$22</f>
        <v>Options Assurances ADI</v>
      </c>
      <c r="CD22" s="318"/>
      <c r="CE22" s="318"/>
      <c r="CF22" s="319"/>
      <c r="CG22" s="272" t="s">
        <v>13</v>
      </c>
      <c r="CH22" s="274" t="s">
        <v>1</v>
      </c>
      <c r="CI22" s="274" t="s">
        <v>2</v>
      </c>
      <c r="CJ22" s="316" t="str">
        <f>$AU$22</f>
        <v>Type ADI  -  Base calcul</v>
      </c>
      <c r="CK22" s="317" t="str">
        <f>$AP$22</f>
        <v>Options Assurances ADI</v>
      </c>
      <c r="CL22" s="318"/>
      <c r="CM22" s="318"/>
      <c r="CN22" s="319"/>
      <c r="CO22" s="297" t="s">
        <v>13</v>
      </c>
      <c r="CP22" s="298" t="s">
        <v>1</v>
      </c>
      <c r="CQ22" s="298" t="s">
        <v>2</v>
      </c>
      <c r="CR22" s="299" t="str">
        <f>$AU$22</f>
        <v>Type ADI  -  Base calcul</v>
      </c>
      <c r="CS22" s="303" t="str">
        <f>$AP$22</f>
        <v>Options Assurances ADI</v>
      </c>
      <c r="CT22" s="304"/>
      <c r="CU22" s="304"/>
      <c r="CV22" s="305"/>
      <c r="CW22" s="135"/>
      <c r="CX22" s="131"/>
    </row>
    <row r="23" spans="1:105" s="1" customFormat="1" ht="60" customHeight="1" thickTop="1" thickBot="1" x14ac:dyDescent="0.35">
      <c r="A23" s="2"/>
      <c r="B23" s="353"/>
      <c r="C23" s="341" t="s">
        <v>98</v>
      </c>
      <c r="D23" s="342"/>
      <c r="E23" s="342"/>
      <c r="F23" s="342"/>
      <c r="G23" s="342"/>
      <c r="H23" s="342"/>
      <c r="I23" s="342"/>
      <c r="J23" s="343"/>
      <c r="K23" s="267">
        <f>MIN(L14,L15)</f>
        <v>1.2999999999999999E-2</v>
      </c>
      <c r="L23" s="363" t="s">
        <v>101</v>
      </c>
      <c r="M23" s="364"/>
      <c r="N23" s="364"/>
      <c r="O23" s="364"/>
      <c r="P23" s="365"/>
      <c r="Q23" s="229" t="s">
        <v>106</v>
      </c>
      <c r="S23" s="302"/>
      <c r="T23" s="204"/>
      <c r="U23" s="273"/>
      <c r="V23" s="275"/>
      <c r="W23" s="275"/>
      <c r="X23" s="5" t="s">
        <v>9</v>
      </c>
      <c r="Y23" s="58">
        <f>N7</f>
        <v>1</v>
      </c>
      <c r="Z23" s="5" t="s">
        <v>10</v>
      </c>
      <c r="AA23" s="59">
        <f>O7</f>
        <v>1</v>
      </c>
      <c r="AB23" s="72"/>
      <c r="AC23" s="273"/>
      <c r="AD23" s="275"/>
      <c r="AE23" s="275"/>
      <c r="AF23" s="275"/>
      <c r="AG23" s="5" t="s">
        <v>9</v>
      </c>
      <c r="AH23" s="58">
        <f>N8</f>
        <v>1</v>
      </c>
      <c r="AI23" s="5" t="s">
        <v>10</v>
      </c>
      <c r="AJ23" s="59">
        <f>O8</f>
        <v>1</v>
      </c>
      <c r="AK23" s="4"/>
      <c r="AL23" s="273"/>
      <c r="AM23" s="275"/>
      <c r="AN23" s="275"/>
      <c r="AO23" s="275"/>
      <c r="AP23" s="5" t="s">
        <v>9</v>
      </c>
      <c r="AQ23" s="58">
        <f>N9</f>
        <v>1</v>
      </c>
      <c r="AR23" s="5" t="s">
        <v>10</v>
      </c>
      <c r="AS23" s="59">
        <f>O9</f>
        <v>1</v>
      </c>
      <c r="AT23" s="72"/>
      <c r="AU23" s="66" t="s">
        <v>9</v>
      </c>
      <c r="AV23" s="62">
        <f>N10</f>
        <v>1</v>
      </c>
      <c r="AW23" s="21" t="s">
        <v>10</v>
      </c>
      <c r="AX23" s="61">
        <f>O10</f>
        <v>1</v>
      </c>
      <c r="AY23" s="22" t="str">
        <f>IF(AY24&gt;360,"IMPOSSIBLE","Totale")</f>
        <v>Totale</v>
      </c>
      <c r="AZ23" s="27" t="str">
        <f>IF(J10&gt;=AY24,"IMPOSSIBLE","Différé Total ou Partiel")</f>
        <v>Différé Total ou Partiel</v>
      </c>
      <c r="BA23" s="23" t="s">
        <v>20</v>
      </c>
      <c r="BB23" s="326"/>
      <c r="BC23" s="60">
        <f>I10</f>
        <v>1</v>
      </c>
      <c r="BD23" s="24">
        <f>1-I10</f>
        <v>0</v>
      </c>
      <c r="BE23" s="45" t="str">
        <f>$AU$23</f>
        <v>% Emprunteur 1</v>
      </c>
      <c r="BF23" s="48">
        <f>$N$10</f>
        <v>1</v>
      </c>
      <c r="BG23" s="46" t="str">
        <f>$AW$23</f>
        <v>% Emprunteur 2</v>
      </c>
      <c r="BH23" s="50">
        <f>$O$10</f>
        <v>1</v>
      </c>
      <c r="BI23" s="273"/>
      <c r="BJ23" s="275"/>
      <c r="BK23" s="275"/>
      <c r="BL23" s="300"/>
      <c r="BM23" s="32" t="str">
        <f>$AU$23</f>
        <v>% Emprunteur 1</v>
      </c>
      <c r="BN23" s="33">
        <f>$N$10</f>
        <v>1</v>
      </c>
      <c r="BO23" s="34" t="str">
        <f>$AW$23</f>
        <v>% Emprunteur 2</v>
      </c>
      <c r="BP23" s="41">
        <f>$O$10</f>
        <v>1</v>
      </c>
      <c r="BQ23" s="273"/>
      <c r="BR23" s="275"/>
      <c r="BS23" s="275"/>
      <c r="BT23" s="300"/>
      <c r="BU23" s="32" t="str">
        <f>$AU$23</f>
        <v>% Emprunteur 1</v>
      </c>
      <c r="BV23" s="33">
        <f>$N$10</f>
        <v>1</v>
      </c>
      <c r="BW23" s="34" t="str">
        <f>$AW$23</f>
        <v>% Emprunteur 2</v>
      </c>
      <c r="BX23" s="41">
        <f>$O$10</f>
        <v>1</v>
      </c>
      <c r="BY23" s="273"/>
      <c r="BZ23" s="275"/>
      <c r="CA23" s="275"/>
      <c r="CB23" s="300"/>
      <c r="CC23" s="32" t="str">
        <f>$AU$23</f>
        <v>% Emprunteur 1</v>
      </c>
      <c r="CD23" s="33">
        <f>$N$10</f>
        <v>1</v>
      </c>
      <c r="CE23" s="34" t="str">
        <f>$AW$23</f>
        <v>% Emprunteur 2</v>
      </c>
      <c r="CF23" s="41">
        <f>$O$10</f>
        <v>1</v>
      </c>
      <c r="CG23" s="273"/>
      <c r="CH23" s="275"/>
      <c r="CI23" s="275"/>
      <c r="CJ23" s="300"/>
      <c r="CK23" s="32" t="str">
        <f>$AU$23</f>
        <v>% Emprunteur 1</v>
      </c>
      <c r="CL23" s="33">
        <f>$N$10</f>
        <v>1</v>
      </c>
      <c r="CM23" s="34" t="str">
        <f>$AW$23</f>
        <v>% Emprunteur 2</v>
      </c>
      <c r="CN23" s="41">
        <f>$O$10</f>
        <v>1</v>
      </c>
      <c r="CO23" s="273"/>
      <c r="CP23" s="275"/>
      <c r="CQ23" s="275"/>
      <c r="CR23" s="300"/>
      <c r="CS23" s="32" t="str">
        <f>$AU$23</f>
        <v>% Emprunteur 1</v>
      </c>
      <c r="CT23" s="33">
        <f>$N$10</f>
        <v>1</v>
      </c>
      <c r="CU23" s="34" t="str">
        <f>$AW$23</f>
        <v>% Emprunteur 2</v>
      </c>
      <c r="CV23" s="41">
        <f>$O$10</f>
        <v>1</v>
      </c>
      <c r="CW23" s="133"/>
      <c r="CX23" s="136"/>
    </row>
    <row r="24" spans="1:105" ht="48" thickTop="1" thickBot="1" x14ac:dyDescent="0.35">
      <c r="B24" s="353"/>
      <c r="C24" s="164" t="s">
        <v>85</v>
      </c>
      <c r="D24" s="170" t="s">
        <v>86</v>
      </c>
      <c r="E24" s="170" t="str">
        <f>B11</f>
        <v>Frais dossier</v>
      </c>
      <c r="F24" s="171" t="str">
        <f>B12</f>
        <v>Frais garantie</v>
      </c>
      <c r="G24" s="170" t="str">
        <f>B13</f>
        <v>Parts sociales</v>
      </c>
      <c r="H24" s="170" t="str">
        <f>B14</f>
        <v>Autres frais</v>
      </c>
      <c r="I24" s="165" t="s">
        <v>90</v>
      </c>
      <c r="J24" s="169"/>
      <c r="K24" s="267" t="str">
        <f>IF(L7&gt;K23,"Pour une bonne optimisisation supprimer Prêt extérieur N°1 - Taux trop élevé",IF(L8&gt;K23,"Pour une bonne optimisisation supprimer Prêt extérieur N°2 - Taux trop élevé",IF(L9&gt;K23,"Pour une bonne optimisisation supprimer Prêt extérieur N°3 - Taux trop élevé",IF(L11&gt;K23,"Pour une bonne optimisisation supprimer Prêt interne N°1 - Taux trop élevé",IF(L12&gt;K23,"Pour une bonne optimisisation supprimer Prêt interne N°2 - Taux trop élevé",IF(L13&gt;K23,"Pour une bonne optimisisation supprimer Prêt interne N°3 - Taux trop élevé",""))))))</f>
        <v>Pour une bonne optimisisation supprimer Prêt extérieur N°1 - Taux trop élevé</v>
      </c>
      <c r="L24" s="260">
        <v>1</v>
      </c>
      <c r="M24" s="192" t="s">
        <v>103</v>
      </c>
      <c r="N24" s="261">
        <v>24</v>
      </c>
      <c r="O24" s="222" t="s">
        <v>104</v>
      </c>
      <c r="P24" s="263">
        <v>1.2999999999999999E-2</v>
      </c>
      <c r="Q24" s="366" t="s">
        <v>107</v>
      </c>
      <c r="S24" s="197">
        <f>K7</f>
        <v>180</v>
      </c>
      <c r="T24" s="205"/>
      <c r="U24" s="85">
        <f>H7</f>
        <v>5000</v>
      </c>
      <c r="V24" s="70">
        <f>L7</f>
        <v>1.4999999999999999E-2</v>
      </c>
      <c r="W24" s="53" t="str">
        <f>M7</f>
        <v>Capital initial</v>
      </c>
      <c r="X24" s="63" t="s">
        <v>11</v>
      </c>
      <c r="Y24" s="64">
        <f>P7</f>
        <v>3.0000000000000001E-3</v>
      </c>
      <c r="Z24" s="63" t="s">
        <v>12</v>
      </c>
      <c r="AA24" s="65">
        <f>Q7</f>
        <v>3.0000000000000001E-3</v>
      </c>
      <c r="AB24" s="53"/>
      <c r="AC24" s="68">
        <f>K8</f>
        <v>190</v>
      </c>
      <c r="AD24" s="69">
        <f>H8</f>
        <v>10000</v>
      </c>
      <c r="AE24" s="70">
        <f>L8</f>
        <v>1.6E-2</v>
      </c>
      <c r="AF24" s="53" t="str">
        <f>M8</f>
        <v>Capital initial</v>
      </c>
      <c r="AG24" s="63" t="s">
        <v>11</v>
      </c>
      <c r="AH24" s="64">
        <f>P8</f>
        <v>3.0000000000000001E-3</v>
      </c>
      <c r="AI24" s="63" t="s">
        <v>12</v>
      </c>
      <c r="AJ24" s="65">
        <f>Q8</f>
        <v>3.0000000000000001E-3</v>
      </c>
      <c r="AK24" s="71"/>
      <c r="AL24" s="68">
        <f>K9</f>
        <v>200</v>
      </c>
      <c r="AM24" s="69">
        <f>H9</f>
        <v>20000</v>
      </c>
      <c r="AN24" s="70">
        <f>L9</f>
        <v>1.7000000000000001E-2</v>
      </c>
      <c r="AO24" s="53" t="str">
        <f>M9</f>
        <v>Capital initial</v>
      </c>
      <c r="AP24" s="63" t="s">
        <v>11</v>
      </c>
      <c r="AQ24" s="64">
        <f>P9</f>
        <v>3.0000000000000001E-3</v>
      </c>
      <c r="AR24" s="63" t="s">
        <v>12</v>
      </c>
      <c r="AS24" s="65">
        <f>Q9</f>
        <v>3.0000000000000001E-3</v>
      </c>
      <c r="AT24" s="72"/>
      <c r="AU24" s="67" t="s">
        <v>11</v>
      </c>
      <c r="AV24" s="64">
        <f>P10</f>
        <v>3.0000000000000001E-3</v>
      </c>
      <c r="AW24" s="63" t="s">
        <v>12</v>
      </c>
      <c r="AX24" s="65">
        <f>Q10</f>
        <v>3.0000000000000001E-3</v>
      </c>
      <c r="AY24" s="68">
        <f>K10</f>
        <v>300</v>
      </c>
      <c r="AZ24" s="79">
        <f>J10</f>
        <v>180</v>
      </c>
      <c r="BA24" s="77">
        <f>AY24-J10</f>
        <v>120</v>
      </c>
      <c r="BB24" s="69">
        <f>H10</f>
        <v>60000</v>
      </c>
      <c r="BC24" s="73">
        <f>$BB$24*$I$10</f>
        <v>60000</v>
      </c>
      <c r="BD24" s="73">
        <f>BB24-BC24</f>
        <v>0</v>
      </c>
      <c r="BE24" s="47" t="str">
        <f>$AU$24</f>
        <v>Taux ADI 1</v>
      </c>
      <c r="BF24" s="49">
        <f>$P$10</f>
        <v>3.0000000000000001E-3</v>
      </c>
      <c r="BG24" s="49" t="str">
        <f>$AW$24</f>
        <v>Taux ADI 2</v>
      </c>
      <c r="BH24" s="51">
        <f>$Q$10</f>
        <v>3.0000000000000001E-3</v>
      </c>
      <c r="BI24" s="68">
        <f>K11</f>
        <v>210</v>
      </c>
      <c r="BJ24" s="69">
        <f>H11</f>
        <v>11000</v>
      </c>
      <c r="BK24" s="70">
        <f>L11</f>
        <v>1.7999999999999999E-2</v>
      </c>
      <c r="BL24" s="53" t="str">
        <f>$M$10</f>
        <v>Capital initial</v>
      </c>
      <c r="BM24" s="74" t="str">
        <f>$AU$24</f>
        <v>Taux ADI 1</v>
      </c>
      <c r="BN24" s="70">
        <f>$P$10</f>
        <v>3.0000000000000001E-3</v>
      </c>
      <c r="BO24" s="74" t="str">
        <f>$AW$24</f>
        <v>Taux ADI 2</v>
      </c>
      <c r="BP24" s="75">
        <f>$Q$10</f>
        <v>3.0000000000000001E-3</v>
      </c>
      <c r="BQ24" s="68">
        <f>K12</f>
        <v>220</v>
      </c>
      <c r="BR24" s="69">
        <f>H12</f>
        <v>13000</v>
      </c>
      <c r="BS24" s="70">
        <f>L12</f>
        <v>1.9E-2</v>
      </c>
      <c r="BT24" s="53" t="str">
        <f>$M$10</f>
        <v>Capital initial</v>
      </c>
      <c r="BU24" s="74" t="str">
        <f>$AU$24</f>
        <v>Taux ADI 1</v>
      </c>
      <c r="BV24" s="70">
        <f>$P$10</f>
        <v>3.0000000000000001E-3</v>
      </c>
      <c r="BW24" s="74" t="str">
        <f>$AW$24</f>
        <v>Taux ADI 2</v>
      </c>
      <c r="BX24" s="75">
        <f>$Q$10</f>
        <v>3.0000000000000001E-3</v>
      </c>
      <c r="BY24" s="68">
        <f>K13</f>
        <v>230</v>
      </c>
      <c r="BZ24" s="69">
        <f>H13</f>
        <v>14000</v>
      </c>
      <c r="CA24" s="70">
        <f>L13</f>
        <v>0.02</v>
      </c>
      <c r="CB24" s="53" t="str">
        <f>$M$10</f>
        <v>Capital initial</v>
      </c>
      <c r="CC24" s="74" t="str">
        <f>$AU$24</f>
        <v>Taux ADI 1</v>
      </c>
      <c r="CD24" s="70">
        <f>$P$10</f>
        <v>3.0000000000000001E-3</v>
      </c>
      <c r="CE24" s="74" t="str">
        <f>$AW$24</f>
        <v>Taux ADI 2</v>
      </c>
      <c r="CF24" s="75">
        <f>$Q$10</f>
        <v>3.0000000000000001E-3</v>
      </c>
      <c r="CG24" s="68">
        <f>K14</f>
        <v>0</v>
      </c>
      <c r="CH24" s="69">
        <f>H14</f>
        <v>0</v>
      </c>
      <c r="CI24" s="70">
        <f>L14</f>
        <v>1.2999999999999999E-2</v>
      </c>
      <c r="CJ24" s="53" t="str">
        <f>$M$10</f>
        <v>Capital initial</v>
      </c>
      <c r="CK24" s="74" t="str">
        <f>$AU$24</f>
        <v>Taux ADI 1</v>
      </c>
      <c r="CL24" s="70">
        <f>$P$10</f>
        <v>3.0000000000000001E-3</v>
      </c>
      <c r="CM24" s="74" t="str">
        <f>$AW$24</f>
        <v>Taux ADI 2</v>
      </c>
      <c r="CN24" s="75">
        <f>$Q$10</f>
        <v>3.0000000000000001E-3</v>
      </c>
      <c r="CO24" s="68">
        <f>IF(K15=0,H15,K15)</f>
        <v>240</v>
      </c>
      <c r="CP24" s="69">
        <f>H15</f>
        <v>107000</v>
      </c>
      <c r="CQ24" s="70">
        <f>L15</f>
        <v>0.02</v>
      </c>
      <c r="CR24" s="53" t="str">
        <f>$M$10</f>
        <v>Capital initial</v>
      </c>
      <c r="CS24" s="74" t="str">
        <f>$AU$24</f>
        <v>Taux ADI 1</v>
      </c>
      <c r="CT24" s="70">
        <f>$P$10</f>
        <v>3.0000000000000001E-3</v>
      </c>
      <c r="CU24" s="74" t="str">
        <f>$AW$24</f>
        <v>Taux ADI 2</v>
      </c>
      <c r="CV24" s="75">
        <f>$Q$10</f>
        <v>3.0000000000000001E-3</v>
      </c>
      <c r="CW24" s="134"/>
      <c r="CX24" s="136"/>
    </row>
    <row r="25" spans="1:105" ht="63.6" thickTop="1" thickBot="1" x14ac:dyDescent="0.35">
      <c r="B25" s="353"/>
      <c r="C25" s="157">
        <f>MAX(K7,K8,K9,K10,K11,K12,K13,K14,K15)</f>
        <v>300</v>
      </c>
      <c r="D25" s="69">
        <f>H16-H6</f>
        <v>240000</v>
      </c>
      <c r="E25" s="73">
        <f>D11</f>
        <v>500</v>
      </c>
      <c r="F25" s="73">
        <f>D12</f>
        <v>1000</v>
      </c>
      <c r="G25" s="73">
        <f>D13</f>
        <v>200</v>
      </c>
      <c r="H25" s="73">
        <f>D14</f>
        <v>0</v>
      </c>
      <c r="I25" s="69">
        <f>E25+F25+G25+H25</f>
        <v>1700</v>
      </c>
      <c r="J25" s="166"/>
      <c r="L25" s="225">
        <f>N24+1</f>
        <v>25</v>
      </c>
      <c r="M25" s="193" t="s">
        <v>103</v>
      </c>
      <c r="N25" s="262">
        <v>60</v>
      </c>
      <c r="O25" s="223" t="s">
        <v>104</v>
      </c>
      <c r="P25" s="264">
        <v>1.4E-2</v>
      </c>
      <c r="Q25" s="367"/>
      <c r="S25" s="198" t="s">
        <v>18</v>
      </c>
      <c r="T25" s="206"/>
      <c r="U25" s="199" t="s">
        <v>7</v>
      </c>
      <c r="V25" s="199" t="s">
        <v>8</v>
      </c>
      <c r="W25" s="199" t="s">
        <v>14</v>
      </c>
      <c r="X25" s="199" t="s">
        <v>15</v>
      </c>
      <c r="Y25" s="199" t="s">
        <v>16</v>
      </c>
      <c r="Z25" s="199" t="s">
        <v>17</v>
      </c>
      <c r="AA25" s="201" t="s">
        <v>67</v>
      </c>
      <c r="AB25" s="72"/>
      <c r="AC25" s="200" t="s">
        <v>18</v>
      </c>
      <c r="AD25" s="7" t="s">
        <v>7</v>
      </c>
      <c r="AE25" s="7" t="s">
        <v>8</v>
      </c>
      <c r="AF25" s="7" t="s">
        <v>14</v>
      </c>
      <c r="AG25" s="7" t="s">
        <v>15</v>
      </c>
      <c r="AH25" s="7" t="s">
        <v>16</v>
      </c>
      <c r="AI25" s="7" t="s">
        <v>17</v>
      </c>
      <c r="AJ25" s="8" t="s">
        <v>67</v>
      </c>
      <c r="AK25" s="72"/>
      <c r="AL25" s="200" t="s">
        <v>18</v>
      </c>
      <c r="AM25" s="7" t="s">
        <v>7</v>
      </c>
      <c r="AN25" s="7" t="s">
        <v>8</v>
      </c>
      <c r="AO25" s="7" t="s">
        <v>14</v>
      </c>
      <c r="AP25" s="7" t="s">
        <v>15</v>
      </c>
      <c r="AQ25" s="7" t="s">
        <v>16</v>
      </c>
      <c r="AR25" s="7" t="s">
        <v>17</v>
      </c>
      <c r="AS25" s="8" t="s">
        <v>67</v>
      </c>
      <c r="AT25" s="72"/>
      <c r="AU25" s="310" t="str">
        <f>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appliqué au capital restant dû - Le montant des échéances ADI compises est constant","Les primes ADI sont calculées sur le capital initial - Les échéances ADI comprises sont constantes"))</f>
        <v>Les primes ADI sont calculées sur le capital initial - Les échéances ADI comprises sont constantes</v>
      </c>
      <c r="AV25" s="311"/>
      <c r="AW25" s="311"/>
      <c r="AX25" s="312"/>
      <c r="AY25" s="321" t="s">
        <v>18</v>
      </c>
      <c r="AZ25" s="339"/>
      <c r="BA25" s="339"/>
      <c r="BB25" s="57" t="s">
        <v>7</v>
      </c>
      <c r="BC25" s="57" t="s">
        <v>8</v>
      </c>
      <c r="BD25" s="57" t="s">
        <v>14</v>
      </c>
      <c r="BE25" s="57" t="s">
        <v>16</v>
      </c>
      <c r="BF25" s="43" t="s">
        <v>17</v>
      </c>
      <c r="BG25" s="7" t="str">
        <f>$AU$22</f>
        <v>Type ADI  -  Base calcul</v>
      </c>
      <c r="BH25" s="53" t="str">
        <f>$M$10</f>
        <v>Capital initial</v>
      </c>
      <c r="BI25" s="56" t="s">
        <v>18</v>
      </c>
      <c r="BJ25" s="7" t="s">
        <v>7</v>
      </c>
      <c r="BK25" s="7" t="s">
        <v>8</v>
      </c>
      <c r="BL25" s="7" t="s">
        <v>14</v>
      </c>
      <c r="BM25" s="7" t="s">
        <v>15</v>
      </c>
      <c r="BN25" s="7" t="s">
        <v>16</v>
      </c>
      <c r="BO25" s="35" t="s">
        <v>17</v>
      </c>
      <c r="BP25" s="8" t="s">
        <v>67</v>
      </c>
      <c r="BQ25" s="56" t="s">
        <v>18</v>
      </c>
      <c r="BR25" s="7" t="s">
        <v>7</v>
      </c>
      <c r="BS25" s="7" t="s">
        <v>8</v>
      </c>
      <c r="BT25" s="7" t="s">
        <v>14</v>
      </c>
      <c r="BU25" s="7" t="s">
        <v>15</v>
      </c>
      <c r="BV25" s="7" t="s">
        <v>16</v>
      </c>
      <c r="BW25" s="35" t="s">
        <v>17</v>
      </c>
      <c r="BX25" s="8" t="s">
        <v>67</v>
      </c>
      <c r="BY25" s="56" t="s">
        <v>18</v>
      </c>
      <c r="BZ25" s="7" t="s">
        <v>7</v>
      </c>
      <c r="CA25" s="7" t="s">
        <v>8</v>
      </c>
      <c r="CB25" s="7" t="s">
        <v>14</v>
      </c>
      <c r="CC25" s="7" t="s">
        <v>15</v>
      </c>
      <c r="CD25" s="7" t="s">
        <v>16</v>
      </c>
      <c r="CE25" s="35" t="s">
        <v>17</v>
      </c>
      <c r="CF25" s="8" t="s">
        <v>67</v>
      </c>
      <c r="CG25" s="56" t="s">
        <v>18</v>
      </c>
      <c r="CH25" s="7" t="s">
        <v>7</v>
      </c>
      <c r="CI25" s="7" t="s">
        <v>8</v>
      </c>
      <c r="CJ25" s="7" t="s">
        <v>14</v>
      </c>
      <c r="CK25" s="7" t="s">
        <v>15</v>
      </c>
      <c r="CL25" s="7" t="s">
        <v>16</v>
      </c>
      <c r="CM25" s="35" t="s">
        <v>17</v>
      </c>
      <c r="CN25" s="8" t="s">
        <v>67</v>
      </c>
      <c r="CO25" s="56" t="s">
        <v>18</v>
      </c>
      <c r="CP25" s="7" t="s">
        <v>7</v>
      </c>
      <c r="CQ25" s="7" t="s">
        <v>8</v>
      </c>
      <c r="CR25" s="7" t="s">
        <v>14</v>
      </c>
      <c r="CS25" s="7" t="s">
        <v>15</v>
      </c>
      <c r="CT25" s="7" t="s">
        <v>16</v>
      </c>
      <c r="CU25" s="35" t="s">
        <v>17</v>
      </c>
      <c r="CV25" s="126" t="str">
        <f>IF($AT$22=2,"Si ADI CRD Out = Valeur actuelle ADI","")</f>
        <v/>
      </c>
      <c r="CW25" s="124"/>
      <c r="CX25" s="132"/>
    </row>
    <row r="26" spans="1:105" s="2" customFormat="1" ht="32.4" customHeight="1" thickTop="1" thickBot="1" x14ac:dyDescent="0.35">
      <c r="B26" s="354"/>
      <c r="C26" s="158" t="s">
        <v>7</v>
      </c>
      <c r="D26" s="7" t="s">
        <v>8</v>
      </c>
      <c r="E26" s="7" t="s">
        <v>14</v>
      </c>
      <c r="F26" s="7" t="s">
        <v>15</v>
      </c>
      <c r="G26" s="7" t="s">
        <v>16</v>
      </c>
      <c r="H26" s="7" t="s">
        <v>17</v>
      </c>
      <c r="I26" s="167"/>
      <c r="J26" s="168" t="s">
        <v>91</v>
      </c>
      <c r="L26" s="225">
        <f t="shared" ref="L26:L33" si="0">N25+1</f>
        <v>61</v>
      </c>
      <c r="M26" s="193" t="s">
        <v>103</v>
      </c>
      <c r="N26" s="262">
        <v>84</v>
      </c>
      <c r="O26" s="223" t="s">
        <v>104</v>
      </c>
      <c r="P26" s="264">
        <v>1.4999999999999999E-2</v>
      </c>
      <c r="Q26" s="367"/>
      <c r="S26" s="279" t="str">
        <f>IF($S$24&gt;360,"IMPOSSIBLE - Durée maximale limitée à 360 mois",IF($AB$21=2,"Type ADI - CRD Out signifie que le taux de prime ADI est hors du taux d'intérêt et s'applique sur le capital restant dû - Le montant des échéances ADI comprises n'est pas constant",IF($AB$21=3,"Type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T26" s="280"/>
      <c r="U26" s="280"/>
      <c r="V26" s="280"/>
      <c r="W26" s="280"/>
      <c r="X26" s="280"/>
      <c r="Y26" s="280"/>
      <c r="Z26" s="280"/>
      <c r="AA26" s="281"/>
      <c r="AC26" s="279" t="str">
        <f>IF($AC$24&gt;360,"IMPOSSIBLE - Durée maximale limitée à 360 mois",IF($AK$21=2,"Type ADI - CRD Out signifie que le taux de prime ADI est hors du taux d'intérêt et s'applique sur le capital restant dû - Le montant des échéances ADI comprises n'est pas constant",IF($AK$21=3,"Type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AD26" s="280"/>
      <c r="AE26" s="280"/>
      <c r="AF26" s="280"/>
      <c r="AG26" s="280"/>
      <c r="AH26" s="280"/>
      <c r="AI26" s="280"/>
      <c r="AJ26" s="281"/>
      <c r="AL26" s="282" t="str">
        <f>IF($AL$24&gt;360,"IMPOSSIBLE - Durée maximale limitée à 360 mois",IF($AT$21=2,"Type ADI - CRD Out signifie que le taux de prime ADI est hors du taux d'intérêt et s'applique sur le capital restant dû - Le montant des échéances ADI comprises n'est pas constant",IF($AT$21=3,"Type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AM26" s="280"/>
      <c r="AN26" s="280"/>
      <c r="AO26" s="280"/>
      <c r="AP26" s="280"/>
      <c r="AQ26" s="280"/>
      <c r="AR26" s="280"/>
      <c r="AS26" s="281"/>
      <c r="AY26" s="279" t="str">
        <f>IF($AY$24&gt;360,"IMPOSSIBLE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appliqué sur le capital restant dû","Les primes ADI sont calculées sur le capital initial - Les échéances ADI comprises sont constantes")))</f>
        <v>Les primes ADI sont calculées sur le capital initial - Les échéances ADI comprises sont constantes</v>
      </c>
      <c r="AZ26" s="280"/>
      <c r="BA26" s="280"/>
      <c r="BB26" s="280"/>
      <c r="BC26" s="280"/>
      <c r="BD26" s="280"/>
      <c r="BE26" s="280"/>
      <c r="BF26" s="281"/>
      <c r="BG26" s="279" t="s">
        <v>67</v>
      </c>
      <c r="BH26" s="320"/>
      <c r="BI26" s="306" t="str">
        <f>IF($BI$24&gt;360,"IMPOSSIBLE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BJ26" s="307"/>
      <c r="BK26" s="307"/>
      <c r="BL26" s="307"/>
      <c r="BM26" s="307"/>
      <c r="BN26" s="307"/>
      <c r="BO26" s="308"/>
      <c r="BP26" s="309"/>
      <c r="BQ26" s="306" t="str">
        <f>IF($BQ$24&gt;360,"IMPOSSIBLE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BR26" s="307"/>
      <c r="BS26" s="307"/>
      <c r="BT26" s="307"/>
      <c r="BU26" s="307"/>
      <c r="BV26" s="307"/>
      <c r="BW26" s="308"/>
      <c r="BX26" s="309"/>
      <c r="BY26" s="306" t="str">
        <f>IF($BY$24&gt;360,"IMPOSSIBLE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BZ26" s="307"/>
      <c r="CA26" s="307"/>
      <c r="CB26" s="307"/>
      <c r="CC26" s="307"/>
      <c r="CD26" s="307"/>
      <c r="CE26" s="308"/>
      <c r="CF26" s="309"/>
      <c r="CG26" s="306" t="str">
        <f>IF($CG$24&gt;360,"IMPOSSIBLE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CH26" s="307"/>
      <c r="CI26" s="307"/>
      <c r="CJ26" s="307"/>
      <c r="CK26" s="307"/>
      <c r="CL26" s="307"/>
      <c r="CM26" s="308"/>
      <c r="CN26" s="309"/>
      <c r="CO26" s="306" t="str">
        <f>IF($CO$24&gt;360,"IMPOSSIBLE - Durée maximale limitée à 360 mois",IF($AT$22=2,"Type ADI - CRD Out signifie que le taux de prime ADI est hors du taux d'intérêt et s'applique sur le capital restant dû - Le montant des échéances ADI comprises n'est pas constant",IF($AT$22=3,"Type ADI - CRD In signifie que le taux de prime ADI s'ajoute au taux d'intérêt l'un et l'autre étant appliqué au capital restant dû - Le montant des échéances ADI comprises est constant","Les primes ADI sont calculées sur le capital initial - Les échéances ADI comprises sont constantes")))</f>
        <v>Les primes ADI sont calculées sur le capital initial - Les échéances ADI comprises sont constantes</v>
      </c>
      <c r="CP26" s="307"/>
      <c r="CQ26" s="307"/>
      <c r="CR26" s="307"/>
      <c r="CS26" s="307"/>
      <c r="CT26" s="307"/>
      <c r="CU26" s="308"/>
      <c r="CV26" s="309"/>
      <c r="CW26" s="54" t="s">
        <v>72</v>
      </c>
      <c r="CX26" s="54" t="s">
        <v>73</v>
      </c>
    </row>
    <row r="27" spans="1:105" ht="16.8" customHeight="1" thickTop="1" x14ac:dyDescent="0.3">
      <c r="B27" s="145">
        <v>0</v>
      </c>
      <c r="C27" s="153"/>
      <c r="D27" s="18"/>
      <c r="E27" s="18"/>
      <c r="F27" s="18"/>
      <c r="G27" s="18"/>
      <c r="H27" s="19">
        <f t="shared" ref="H27:H90" si="1">Z27+AI27+AR27+BF27+BO27+BW27+CE27+CM27+CU27</f>
        <v>240000</v>
      </c>
      <c r="I27" s="148">
        <f>D25</f>
        <v>240000</v>
      </c>
      <c r="J27" s="19">
        <f>D25-I25</f>
        <v>238300</v>
      </c>
      <c r="L27" s="225">
        <f t="shared" si="0"/>
        <v>85</v>
      </c>
      <c r="M27" s="193" t="s">
        <v>103</v>
      </c>
      <c r="N27" s="262">
        <v>120</v>
      </c>
      <c r="O27" s="223" t="s">
        <v>104</v>
      </c>
      <c r="P27" s="264">
        <v>1.6E-2</v>
      </c>
      <c r="Q27" s="367"/>
      <c r="S27" s="82">
        <v>0</v>
      </c>
      <c r="T27" s="120">
        <v>0</v>
      </c>
      <c r="U27" s="14"/>
      <c r="V27" s="14"/>
      <c r="W27" s="14"/>
      <c r="X27" s="14"/>
      <c r="Y27" s="14"/>
      <c r="Z27" s="15">
        <f>U24</f>
        <v>5000</v>
      </c>
      <c r="AA27" s="84">
        <f>SUM(AA28:AA387)</f>
        <v>5211.6248953086233</v>
      </c>
      <c r="AB27" s="6"/>
      <c r="AC27" s="121">
        <v>0</v>
      </c>
      <c r="AD27" s="18"/>
      <c r="AE27" s="18"/>
      <c r="AF27" s="18"/>
      <c r="AG27" s="18"/>
      <c r="AH27" s="18"/>
      <c r="AI27" s="20">
        <f>AD24</f>
        <v>10000</v>
      </c>
      <c r="AJ27" s="19">
        <f>SUM(AJ28:AJ387)</f>
        <v>10515.351104915235</v>
      </c>
      <c r="AK27" s="6"/>
      <c r="AL27" s="121">
        <v>0</v>
      </c>
      <c r="AM27" s="18"/>
      <c r="AN27" s="18"/>
      <c r="AO27" s="18"/>
      <c r="AP27" s="18"/>
      <c r="AQ27" s="18"/>
      <c r="AR27" s="20">
        <f>AM24</f>
        <v>20000</v>
      </c>
      <c r="AS27" s="89">
        <f>SUM(AS28:AS387)</f>
        <v>21229.130532005223</v>
      </c>
      <c r="AU27" s="2"/>
      <c r="AV27" s="2"/>
      <c r="AW27" s="2"/>
      <c r="AX27" s="2"/>
      <c r="AY27" s="9">
        <f>IF(S$227&gt;$AY$24,0,AL27)</f>
        <v>0</v>
      </c>
      <c r="AZ27" s="29">
        <v>0</v>
      </c>
      <c r="BA27" s="29">
        <f t="shared" ref="BA27:BA90" si="2">IF(OR((AY27-$J$10)&lt;0,AY27&gt;$AY$24),0,AY27-$J$10)</f>
        <v>0</v>
      </c>
      <c r="BB27" s="18"/>
      <c r="BC27" s="18"/>
      <c r="BD27" s="30"/>
      <c r="BE27" s="30"/>
      <c r="BF27" s="37">
        <f>BB24</f>
        <v>60000</v>
      </c>
      <c r="BG27" s="89">
        <f>SUM(BG28:BG387)</f>
        <v>27068.211312296236</v>
      </c>
      <c r="BH27" s="78"/>
      <c r="BI27" s="120">
        <v>0</v>
      </c>
      <c r="BJ27" s="14"/>
      <c r="BK27" s="14"/>
      <c r="BL27" s="14"/>
      <c r="BM27" s="14"/>
      <c r="BN27" s="14"/>
      <c r="BO27" s="39">
        <f>BJ24</f>
        <v>11000</v>
      </c>
      <c r="BP27" s="89">
        <f>SUM(BP28:BP387)</f>
        <v>11792.861296427016</v>
      </c>
      <c r="BQ27" s="120">
        <v>0</v>
      </c>
      <c r="BR27" s="14"/>
      <c r="BS27" s="14"/>
      <c r="BT27" s="14"/>
      <c r="BU27" s="14"/>
      <c r="BV27" s="14"/>
      <c r="BW27" s="39">
        <f>BR24</f>
        <v>13000</v>
      </c>
      <c r="BX27" s="89">
        <f>SUM(BX28:BX387)</f>
        <v>14084.363749680389</v>
      </c>
      <c r="BY27" s="120">
        <v>0</v>
      </c>
      <c r="BZ27" s="42"/>
      <c r="CA27" s="14"/>
      <c r="CB27" s="14"/>
      <c r="CC27" s="14"/>
      <c r="CD27" s="14"/>
      <c r="CE27" s="39">
        <f>BZ24</f>
        <v>14000</v>
      </c>
      <c r="CF27" s="89">
        <f>SUM(CF28:CF387)</f>
        <v>15336.426610264825</v>
      </c>
      <c r="CG27" s="120">
        <v>0</v>
      </c>
      <c r="CH27" s="42"/>
      <c r="CI27" s="14"/>
      <c r="CJ27" s="14"/>
      <c r="CK27" s="14"/>
      <c r="CL27" s="14"/>
      <c r="CM27" s="39">
        <f>CH24</f>
        <v>0</v>
      </c>
      <c r="CN27" s="89">
        <f>SUM(CN28:CN387)</f>
        <v>0</v>
      </c>
      <c r="CO27" s="120">
        <v>0</v>
      </c>
      <c r="CP27" s="42"/>
      <c r="CQ27" s="14"/>
      <c r="CR27" s="14"/>
      <c r="CS27" s="14"/>
      <c r="CT27" s="14"/>
      <c r="CU27" s="39">
        <f>CP24</f>
        <v>107000</v>
      </c>
      <c r="CV27" s="89">
        <f>IF($AT$22=2,SUM(CV28:CV387),0)</f>
        <v>0</v>
      </c>
      <c r="CW27" s="89"/>
      <c r="CX27" s="137"/>
    </row>
    <row r="28" spans="1:105" ht="16.8" customHeight="1" x14ac:dyDescent="0.3">
      <c r="B28" s="142">
        <v>1</v>
      </c>
      <c r="C28" s="154">
        <f t="shared" ref="C28:C91" si="3">U28+AD28+AM28+BB28+BJ28+BR28+BZ28+CH28+CP28</f>
        <v>1127.1765183431792</v>
      </c>
      <c r="D28" s="14">
        <f t="shared" ref="D28:D91" si="4">V28+AE28+AN28+BC28+BK28+BS28+CA28+CI28+CQ28</f>
        <v>120</v>
      </c>
      <c r="E28" s="14">
        <f t="shared" ref="E28:E91" si="5">W28+AF28+AO28+BD28+BL28+BT28+CB28+CJ28+CR28</f>
        <v>1007.1765183431792</v>
      </c>
      <c r="F28" s="14">
        <f t="shared" ref="F28:F91" si="6">X28+AG28+AP28+BM28+BU28+CC28+CK28+CS28</f>
        <v>286.66666666666669</v>
      </c>
      <c r="G28" s="14">
        <f t="shared" ref="G28:G91" si="7">Y28+AH28+AQ28+BE28+BN28+BV28+CD28+CL28+CT28</f>
        <v>720.50985167651243</v>
      </c>
      <c r="H28" s="14">
        <f t="shared" si="1"/>
        <v>239279.49014832347</v>
      </c>
      <c r="I28" s="146">
        <f>-(W28+AF28+AO28+BD28+BL28+BT28+CB28+CJ28+CR28)</f>
        <v>-1007.1765183431792</v>
      </c>
      <c r="J28" s="147">
        <f>-C28</f>
        <v>-1127.1765183431792</v>
      </c>
      <c r="L28" s="225">
        <f t="shared" si="0"/>
        <v>121</v>
      </c>
      <c r="M28" s="193" t="s">
        <v>103</v>
      </c>
      <c r="N28" s="262">
        <v>144</v>
      </c>
      <c r="O28" s="223" t="s">
        <v>104</v>
      </c>
      <c r="P28" s="264">
        <v>1.7000000000000001E-2</v>
      </c>
      <c r="Q28" s="367"/>
      <c r="S28" s="86">
        <v>1</v>
      </c>
      <c r="T28" s="9">
        <f t="shared" ref="T28:T91" si="8">IF($S28&gt;$K$7,0,$S28)</f>
        <v>1</v>
      </c>
      <c r="U28" s="10">
        <f t="shared" ref="U28:U91" si="9">IF(S28&gt;$S$24,0,IF($AB$21=3,IF(T28=$S$24,W28+V28,ROUND(-PMT(($V$24+($P$7*$N$7)+($Q$7*$O$7))/12,$S$24,$U$24,0,0),2)),W28+V28))</f>
        <v>33.54</v>
      </c>
      <c r="V28" s="10">
        <f t="shared" ref="V28:V91" si="10">IF(S28&gt;$S$24,0,IF($AB$21=1,TRUNC($U$24*$P$7*$N$7/12,2)+TRUNC($U$24*$Q$7*$O$7/12,2),IF($AB$21=2,TRUNC(Z27*$P$7*$N$7/12,2)+TRUNC(Z27*$Q$7*$O$7/12,2),TRUNC(Z27*$P$7*$N$7/12,2)+TRUNC(Z27*$Q$7*$O$7/12,2))))</f>
        <v>2.5</v>
      </c>
      <c r="W28" s="10">
        <f t="shared" ref="W28:W91" si="11">IF(S28&gt;$S$24,0,IF($AB$21=3,IF(T28=$S$24,Y28+X28,U28-V28),IF(T28=$S$24,Y28+X28,ROUND(-PMT($V$24/12,$S$24,$U$24,0,0),2))))</f>
        <v>31.04</v>
      </c>
      <c r="X28" s="10">
        <f t="shared" ref="X28:X91" si="12">IF(S28&gt;$S$24,0,Z27*$V$24/12)</f>
        <v>6.25</v>
      </c>
      <c r="Y28" s="10">
        <f t="shared" ref="Y28:Y91" si="13">IF(S28&gt;$S$24,0,(IF(T28=$S$24,Z27,W28-X28)))</f>
        <v>24.79</v>
      </c>
      <c r="Z28" s="10">
        <f t="shared" ref="Z28:Z91" si="14">IF(S28&gt;$S$24,0,Z27-Y28)</f>
        <v>4975.21</v>
      </c>
      <c r="AA28" s="16">
        <f t="shared" ref="AA28:AA91" si="15">IF(S28&gt;$K$15,0,IF($AT$22&lt;&gt;3,U28*((1+($L$15/12))^(-T28)),U28*((1+(($L$15+($P$7*$N$7)+($Q$7*$O$7))/12))^(-T28))))</f>
        <v>33.484193011647257</v>
      </c>
      <c r="AB28" s="117"/>
      <c r="AC28" s="9">
        <f t="shared" ref="AC28:AC91" si="16">IF($S28&gt;$K$8,0,$S28)</f>
        <v>1</v>
      </c>
      <c r="AD28" s="10">
        <f t="shared" ref="AD28:AD91" si="17">IF(S28&gt;$AC$24,0,IF($AK$21=3,IF(AC28=$AC$24,AF28+AE28,ROUND(-PMT(($AE$24+($P$8*$N$8)+($Q$8*$O$8))/12,$AC$24,$AD$24,0,0),2)),AF28+AE28))</f>
        <v>64.61</v>
      </c>
      <c r="AE28" s="10">
        <f t="shared" ref="AE28:AE91" si="18">IF(S28&gt;$AC$24,0,IF($AK$21=1,TRUNC($AD$24*$P$8*$N$8/12,2)+TRUNC($AD$24*$Q$8*$O$8/12,2),IF($AK$21=2,TRUNC(AI27*$P$8*$N$8/12,2)+TRUNC(AI27*$Q$8*$O$8/12,2),TRUNC(AI27*$P$8*$N$8/12,2)+TRUNC(AI27*$Q$8*$O$8/12,2))))</f>
        <v>5</v>
      </c>
      <c r="AF28" s="10">
        <f t="shared" ref="AF28:AF91" si="19">IF(S28&gt;$AC$24,0,IF($AK$21=3,IF(AC28=$AC$24,AH28+AG28,AD28-AE28),IF(AC28=$AC$24,AH28+AG28,ROUND(-PMT($AE$24/12,$AC$24,$AD$24,0,0),2))))</f>
        <v>59.61</v>
      </c>
      <c r="AG28" s="10">
        <f t="shared" ref="AG28:AG91" si="20">IF(S28&gt;$AC$24,0,AI27*$AE$24/12)</f>
        <v>13.333333333333334</v>
      </c>
      <c r="AH28" s="10">
        <f t="shared" ref="AH28:AH91" si="21">IF(S28&gt;$AC$24,0,(IF(AC28=$AC$24,AI27,AF28-AG28)))</f>
        <v>46.276666666666664</v>
      </c>
      <c r="AI28" s="10">
        <f t="shared" ref="AI28:AI91" si="22">IF(S28&gt;$AC$24,0,AI27-AH28)</f>
        <v>9953.7233333333334</v>
      </c>
      <c r="AJ28" s="16">
        <f t="shared" ref="AJ28:AJ91" si="23">IF(AC28&gt;$K$15,0,IF($AT$22&lt;&gt;3,AD28*((1+($L$15/12))^(-AC28)),AD28*((1+(($L$15+($P$7*$N$7)+($Q$7*$O$7))/12))^(-AC28))))</f>
        <v>64.502495840266221</v>
      </c>
      <c r="AK28" s="6"/>
      <c r="AL28" s="9">
        <f t="shared" ref="AL28:AL91" si="24">IF($S28&gt;$K$9,0,$S28)</f>
        <v>1</v>
      </c>
      <c r="AM28" s="10">
        <f t="shared" ref="AM28:AM91" si="25">IF(S28&gt;$AL$24,0,IF($AT$21=3,IF(AL28=$AL$24,AO28+AN28,ROUND(-PMT(($AN$24+($P$9*$N$9)+($Q$9*$O$9))/12,$AL$24,$AM$24,0,0),2)),AO28+AN28))</f>
        <v>124.91</v>
      </c>
      <c r="AN28" s="10">
        <f t="shared" ref="AN28:AN91" si="26">IF(S28&gt;$AL$24,0,IF($AT$21=1,TRUNC($AM$24*$P$9*$N$9/12,2)+TRUNC($AM$24*$Q$9*$O$9/12,2),IF($AT$21=2,TRUNC(AR27*$P$9*$N$9/12,2)+TRUNC(AR27*$Q$9*$O$9/12,2),TRUNC(AR27*$P$9*$N$9/12,2)+TRUNC(AR27*$Q$9*$O$9/12,2))))</f>
        <v>10</v>
      </c>
      <c r="AO28" s="10">
        <f t="shared" ref="AO28:AO91" si="27">IF(S28&gt;$AL$24,0,IF($AT$21=3,IF(AL28=$AL$24,AQ28+AP28,AM28-AN28),IF(AL28=$AL$24,AQ28+AP28,ROUND(-PMT($AN$24/12,$AL$24,$AM$24,0,0),2))))</f>
        <v>114.91</v>
      </c>
      <c r="AP28" s="10">
        <f t="shared" ref="AP28:AP91" si="28">IF(S28&gt;$AL$24,0,AR27*$AN$24/12)</f>
        <v>28.333333333333332</v>
      </c>
      <c r="AQ28" s="10">
        <f t="shared" ref="AQ28:AQ91" si="29">IF(S28&gt;$AL$24,0,(IF(AL28=$AL$24,AR27,AO28-AP28)))</f>
        <v>86.576666666666668</v>
      </c>
      <c r="AR28" s="10">
        <f t="shared" ref="AR28:AR91" si="30">IF(AL28&gt;$AL$24,0,AR27-AQ28)</f>
        <v>19913.423333333332</v>
      </c>
      <c r="AS28" s="16">
        <f t="shared" ref="AS28:AS91" si="31">IF(AL28&gt;$K$15,0,IF($AT$22&lt;&gt;3,AM28*((1+($L$15/12))^(-AL28)),AM28*((1+(($L$15+($P$7*$N$7)+($Q$7*$O$7))/12))^(-AL28))))</f>
        <v>124.70216306156405</v>
      </c>
      <c r="AU28" s="2"/>
      <c r="AV28" s="2"/>
      <c r="AW28" s="2"/>
      <c r="AX28" s="2"/>
      <c r="AY28" s="9">
        <f t="shared" ref="AY28:AY91" si="32">IF($S28&gt;$AY$24,0,$S28)</f>
        <v>1</v>
      </c>
      <c r="AZ28" s="31">
        <f t="shared" ref="AZ28:AZ91" si="33">IF(AY28&gt;$J$10,0,AY28)</f>
        <v>1</v>
      </c>
      <c r="BA28" s="31">
        <f t="shared" si="2"/>
        <v>0</v>
      </c>
      <c r="BB28" s="10">
        <f>BD28+BC28</f>
        <v>30</v>
      </c>
      <c r="BC28" s="28">
        <f t="shared" ref="BC28:BC91" si="34">IF(AY28=0,0,IF(AY28&gt;$AY$24,0,IF($AT$22=1,TRUNC($BB$24*$P$10*$N$10/12,2)+TRUNC($BB$24*$Q$10*$O$10/12,2),IF($AT$22=2,TRUNC(BF27*$P$10*$N$10/12,2)+TRUNC(BF27*$Q$10*$O$10/12,2),TRUNC(BF27*$P$10*$N$10/12,2)+TRUNC(BF27*$Q$10*$O$10/12,2)))))</f>
        <v>30</v>
      </c>
      <c r="BD28" s="10">
        <f t="shared" ref="BD28:BD91" si="35">IF(AY28=0,0,IF(AY28&lt;=$J$10,$BB$24*$BD$23/$J$10,$BB$24*$I$10/$BA$24))</f>
        <v>0</v>
      </c>
      <c r="BE28" s="10">
        <f>BD28</f>
        <v>0</v>
      </c>
      <c r="BF28" s="44">
        <f t="shared" ref="BF28:BF91" si="36">BF27-BE28</f>
        <v>60000</v>
      </c>
      <c r="BG28" s="80">
        <f t="shared" ref="BG28:BG91" si="37">IF(AY28&gt;$K$15,0,IF($AT$22&lt;&gt;3,BB28*(1+($L$15/12))^(-AY28),BB28*((1+(($L$15+($P$10*$N$10)+($Q$10*$O$10))/12))^(-AY28))))</f>
        <v>29.950083194675543</v>
      </c>
      <c r="BH28" s="118"/>
      <c r="BI28" s="9">
        <f t="shared" ref="BI28:BI91" si="38">IF($S28&gt;$K$11,0,$S28)</f>
        <v>1</v>
      </c>
      <c r="BJ28" s="28">
        <f t="shared" ref="BJ28:BJ91" si="39">IF($S28&gt;$BI$24,0,IF($AT$22=3,IF(BI28=$BI$24,BL28+BK28,ROUND(-PMT(($BK$24+($P$10*$N$10)+($Q$10*$O$10))/12,$BI$24,$BJ$24,0,0),2)),BL28+BK28))</f>
        <v>66.599999999999994</v>
      </c>
      <c r="BK28" s="28">
        <f t="shared" ref="BK28:BK91" si="40">IF($S28&gt;$BI$24,0,IF($AT$22=1,TRUNC($BJ$24*$P$10*$N$10/12,2)+TRUNC($BJ$24*$Q$10*$O$10/12,2),IF($AT$22=2,TRUNC(BO27*$P$10*$N$10/12,2)+TRUNC(BO27*$Q$10*$O$10/12,2),TRUNC(BO27*$P$10*$N$10/12,2)+TRUNC(BO27*$Q$10*$O$10/12,2))))</f>
        <v>5.5</v>
      </c>
      <c r="BL28" s="28">
        <f t="shared" ref="BL28:BL91" si="41">IF($S28&gt;$BI$24,0,IF($AT$22=3,IF(BI28=$BI$24,BN28+BM28,BJ28-BK28),IF(BI28=$BI$24,BN28+BM28,ROUND(-PMT($BK$24/12,$BI$24,$BJ$24,0,0),2))))</f>
        <v>61.1</v>
      </c>
      <c r="BM28" s="28">
        <f t="shared" ref="BM28:BM91" si="42">IF($S28&gt;$BI$24,0,BO27*$BK$24/12)</f>
        <v>16.499999999999996</v>
      </c>
      <c r="BN28" s="28">
        <f t="shared" ref="BN28:BN91" si="43">IF($S28&gt;$BI$24,0,(IF(BI28=$BI$24,BO27,BL28-BM28)))</f>
        <v>44.600000000000009</v>
      </c>
      <c r="BO28" s="36">
        <f t="shared" ref="BO28:BO91" si="44">IF($S28&gt;$BI$24,0,BO27-BN28)</f>
        <v>10955.4</v>
      </c>
      <c r="BP28" s="80">
        <f t="shared" ref="BP28:BP91" si="45">IF(BI28&gt;$K$15,0,IF(BI28&gt;$BI$24,0,IF($AT$22&lt;&gt;3,BJ28*(1+($L$15/12))^(-BI28),BJ28*((1+(($L$15+($P$10*$N$10)+($Q$10*$O$10))/12))^(-BI28)))))</f>
        <v>66.489184692179691</v>
      </c>
      <c r="BQ28" s="9">
        <f t="shared" ref="BQ28:BQ91" si="46">IF($S28&gt;$K$12,0,$S28)</f>
        <v>1</v>
      </c>
      <c r="BR28" s="28">
        <f t="shared" ref="BR28:BR91" si="47">IF($S28&gt;$BQ$24,0,IF($AT$22=3,IF(BQ28=$BQ$24,BT28+BS28,ROUND(-PMT(($BS$24+($P$10*$N$10)+($Q$10*$O$10))/12,$BQ$24,$BR$24,0,0),2)),BT28+BS28))</f>
        <v>76.53</v>
      </c>
      <c r="BS28" s="28">
        <f t="shared" ref="BS28:BS91" si="48">IF($S28&gt;$BQ$24,0,IF($AT$22=1,TRUNC($BR$24*$P$10*$N$10/12,2)+TRUNC($BR$24*$Q$10*$O$10/12,2),IF($AT$22=2,TRUNC(BW27*$P$10*$N$10/12,2)+TRUNC(BW27*$Q$10*$O$10/12,2),TRUNC(BW27*$P$10*$N$10/12,2)+TRUNC(BW27*$Q$10*$O$10/12,2))))</f>
        <v>6.5</v>
      </c>
      <c r="BT28" s="28">
        <f t="shared" ref="BT28:BT91" si="49">IF($S28&gt;$BQ$24,0,IF($AT$22=3,IF(BQ28=$BQ$24,BV28+BU28,BR28-BS28),IF(BQ28=$BQ$24,BV28+BU28,ROUND(-PMT($BS$24/12,$BQ$24,$BR$24,0,0),2))))</f>
        <v>70.03</v>
      </c>
      <c r="BU28" s="28">
        <f t="shared" ref="BU28:BU91" si="50">IF($S28&gt;$BQ$24,0,BW27*$BS$24/12)</f>
        <v>20.583333333333332</v>
      </c>
      <c r="BV28" s="28">
        <f t="shared" ref="BV28:BV91" si="51">IF($S28&gt;$BQ$24,0,(IF(BQ28=$BQ$24,BW27,BT28-BU28)))</f>
        <v>49.446666666666673</v>
      </c>
      <c r="BW28" s="36">
        <f t="shared" ref="BW28:BW91" si="52">IF($S28&gt;$BQ$24,0,BW27-BV28)</f>
        <v>12950.553333333333</v>
      </c>
      <c r="BX28" s="80">
        <f t="shared" ref="BX28:BX91" si="53">IF(BQ28&gt;$K$15,0,IF(BQ28&gt;$BQ$24,0,IF($AT$22&lt;&gt;3,BR28*(1+($L$15/12))^(-BQ28),BR28*((1+(($L$15+($P$10*$N$10)+($Q$10*$O$10))/12))^(-BQ28)))))</f>
        <v>76.402662229617306</v>
      </c>
      <c r="BY28" s="9">
        <f t="shared" ref="BY28:BY91" si="54">IF($S28&gt;$K$13,0,$S28)</f>
        <v>1</v>
      </c>
      <c r="BZ28" s="28">
        <f t="shared" ref="BZ28:BZ91" si="55">IF($S28&gt;$BY$24,0,IF($AT$22=3,IF(BY28=$BY$24,CB28+CA28,ROUND(-PMT(($CA$24+($P$10*$N$10)+($Q$10*$O$10))/12,$BY$24,$BZ$24,0,0),2)),CB28+CA28))</f>
        <v>80.33</v>
      </c>
      <c r="CA28" s="28">
        <f t="shared" ref="CA28:CA91" si="56">IF($S28&gt;$BY$24,0,IF($AT$22=1,TRUNC($BZ$24*$P$10*$N$10/12,2)+TRUNC($BZ$24*$Q$10*$O$10/12,2),IF($AT$22=2,TRUNC(CE27*$P$10*$N$10/12,2)+TRUNC(CE27*$Q$10*$O$10/12,2),TRUNC(CE27*$P$10*$N$10/12,2)+TRUNC(CE27*$Q$10*$O$10/12,2))))</f>
        <v>7</v>
      </c>
      <c r="CB28" s="28">
        <f t="shared" ref="CB28:CB91" si="57">IF($S28&gt;$BY$24,0,IF($AT$22=3,IF(BY28=$BY$24,CD28+CC28,BZ28-CA28),IF(BY28=$BY$24,CD28+CC28,ROUND(-PMT($CA$24/12,$BY$24,$BZ$24,0,0),2))))</f>
        <v>73.33</v>
      </c>
      <c r="CC28" s="28">
        <f t="shared" ref="CC28:CC91" si="58">IF($S28&gt;$BY$24,0,CE27*$CA$24/12)</f>
        <v>23.333333333333332</v>
      </c>
      <c r="CD28" s="28">
        <f t="shared" ref="CD28:CD91" si="59">IF($S28&gt;$BY$24,0,(IF(BY28=$BY$24,CE27,CB28-CC28)))</f>
        <v>49.99666666666667</v>
      </c>
      <c r="CE28" s="36">
        <f t="shared" ref="CE28:CE91" si="60">IF($S28&gt;$BY$24,0,CE27-CD28)</f>
        <v>13950.003333333334</v>
      </c>
      <c r="CF28" s="80">
        <f t="shared" ref="CF28:CF91" si="61">IF(BY28&gt;$K$15,0,IF($AT$22&lt;&gt;3,BZ28*(1+($L$15/12))^(-BY28),BZ28*((1+(($L$15+($P$10*$N$10)+($Q$10*$O$10))/12))^(-BY28))))</f>
        <v>80.196339434276211</v>
      </c>
      <c r="CG28" s="9">
        <f t="shared" ref="CG28:CG91" si="62">IF($S28&gt;$K$14,0,$S28)</f>
        <v>0</v>
      </c>
      <c r="CH28" s="28">
        <f t="shared" ref="CH28:CH91" si="63">IF($S28&gt;$CG$24,0,IF($AT$22=3,IF(CG28=$CG$24,CJ28+CI28,ROUND(-PMT(($CI$24+($P$10*$N$10)+($Q$10*$O$10))/12,$CG$24,$CH$24,0,0),2)),CJ28+CI28))</f>
        <v>0</v>
      </c>
      <c r="CI28" s="28">
        <f t="shared" ref="CI28:CI91" si="64">IF($S28&gt;$CG$24,0,IF($AT$22=1,TRUNC($CH$24*$P$10*$N$10/12,2)+TRUNC($CH$24*$Q$10*$O$10/12,2),IF($AT$22=2,TRUNC(CM27*$P$10*$N$10/12,2)+TRUNC(CM27*$Q$10*$O$10/12,2),TRUNC(CM27*$P$10*$N$10/12,2)+TRUNC(CM27*$Q$10*$O$10/12,2))))</f>
        <v>0</v>
      </c>
      <c r="CJ28" s="28">
        <f t="shared" ref="CJ28:CJ91" si="65">IF($S28&gt;$CG$24,0,IF($AT$22=3,IF(CG28=$CG$24,CL28+CK28,CH28-CI28),IF(CG28=$CG$24,CL28+CK28,ROUND(-PMT($CI$24/12,$CG$24,$CH$24,0,0),2))))</f>
        <v>0</v>
      </c>
      <c r="CK28" s="28">
        <f t="shared" ref="CK28:CK91" si="66">IF($S28&gt;$CG$24,0,CM27*$CI$24/12)</f>
        <v>0</v>
      </c>
      <c r="CL28" s="28">
        <f t="shared" ref="CL28:CL91" si="67">IF($S28&gt;$CG$24,0,(IF(CG28=$CG$24,CM27,CJ28-CK28)))</f>
        <v>0</v>
      </c>
      <c r="CM28" s="36">
        <f t="shared" ref="CM28:CM91" si="68">IF($S28&gt;$CG$24,0,CM27-CL28)</f>
        <v>0</v>
      </c>
      <c r="CN28" s="80">
        <f t="shared" ref="CN28:CN91" si="69">IF(CG28&gt;$K$15,0,IF($AT$22&lt;&gt;3,CH28*(1+($L$15/12))^(-CG28),CH28*((1+(($L$15+($P$10*$N$10)+($Q$10*$O$10))/12))^(-CG28))))</f>
        <v>0</v>
      </c>
      <c r="CO28" s="9">
        <f t="shared" ref="CO28:CO91" si="70">IF($S28&gt;$K$15,0,$S28)</f>
        <v>1</v>
      </c>
      <c r="CP28" s="28">
        <f t="shared" ref="CP28:CP91" si="71">IF($S28&gt;$F$402,0,IF($AT$22&lt;&gt;3,CW28+CQ28,IF(CO28=$CO$24,CR28+CQ28,CW28)))</f>
        <v>650.65651834317919</v>
      </c>
      <c r="CQ28" s="28">
        <f t="shared" ref="CQ28:CQ91" si="72">IF($S28&gt;$CO$24,0,IF($AT$22=1,TRUNC($CP$24*$P$10*$N$10/12,2)+TRUNC($CP$24*$Q$10*$O$10/12,2),IF($AT$22=2,TRUNC(CU27*$P$10*$N$10/12,2)+TRUNC(CU27*$Q$10*$O$10/12,2),TRUNC(CU27*$P$10*$N$10/12,2)+TRUNC(CU27*$Q$10*$O$10/12,2))))</f>
        <v>53.5</v>
      </c>
      <c r="CR28" s="28">
        <f t="shared" ref="CR28:CR91" si="73">IF($S28&gt;$F$402,0,IF($AT$22&lt;&gt;3,CW28,IF(CO28=$CO$24,CT28+CS28,CP28-CQ28)))</f>
        <v>597.15651834317919</v>
      </c>
      <c r="CS28" s="28">
        <f t="shared" ref="CS28:CS91" si="74">IF($S28&gt;$CO$24,0,CU27*$CQ$24/12)</f>
        <v>178.33333333333334</v>
      </c>
      <c r="CT28" s="28">
        <f t="shared" ref="CT28:CT91" si="75">IF($S28&gt;$CO$24,0,(IF(CO28=$CO$24,CU27,CR28-CS28)))</f>
        <v>418.82318500984582</v>
      </c>
      <c r="CU28" s="36">
        <f t="shared" ref="CU28:CU91" si="76">IF($S28&gt;$CO$24,0,CU27-CT28)</f>
        <v>106581.17681499015</v>
      </c>
      <c r="CV28" s="122">
        <f t="shared" ref="CV28:CV91" si="77">IF($AT$22=2,CQ28*((1+($CQ$24/12))^(-CO28)),0)</f>
        <v>0</v>
      </c>
      <c r="CW28" s="125">
        <f t="shared" ref="CW28:CW91" si="78">IF($S28&gt;$F$402,0,IF($AT$22&lt;&gt;2,$H$402-U28-AD28-AM28-BB28-BJ28-BR28-BZ28-CH28,$H$402-U28-AD28-AM28-BB28-BJ28-BR28-BZ28-CH28-CQ28))</f>
        <v>597.15651834317919</v>
      </c>
      <c r="CX28" s="138">
        <f>U28+AD28+AM28+BB28+BJ28+BR28+BZ28+CH28+CP28</f>
        <v>1127.1765183431792</v>
      </c>
    </row>
    <row r="29" spans="1:105" x14ac:dyDescent="0.3">
      <c r="B29" s="86">
        <v>2</v>
      </c>
      <c r="C29" s="155">
        <f t="shared" si="3"/>
        <v>1127.1765183431792</v>
      </c>
      <c r="D29" s="10">
        <f t="shared" si="4"/>
        <v>120</v>
      </c>
      <c r="E29" s="10">
        <f t="shared" si="5"/>
        <v>1007.1765183431792</v>
      </c>
      <c r="F29" s="10">
        <f t="shared" si="6"/>
        <v>285.52476969165025</v>
      </c>
      <c r="G29" s="10">
        <f t="shared" si="7"/>
        <v>721.65174865152881</v>
      </c>
      <c r="H29" s="10">
        <f t="shared" si="1"/>
        <v>238557.83839967195</v>
      </c>
      <c r="I29" s="146">
        <f t="shared" ref="I29:I92" si="79">-(W29+AF29+AO29+BD29+BL29+BT29+CB29+CJ29+CR29)</f>
        <v>-1007.1765183431792</v>
      </c>
      <c r="J29" s="147">
        <f t="shared" ref="J29:J92" si="80">-C29</f>
        <v>-1127.1765183431792</v>
      </c>
      <c r="L29" s="225">
        <f t="shared" si="0"/>
        <v>145</v>
      </c>
      <c r="M29" s="193" t="s">
        <v>103</v>
      </c>
      <c r="N29" s="262">
        <v>180</v>
      </c>
      <c r="O29" s="223" t="s">
        <v>104</v>
      </c>
      <c r="P29" s="264">
        <v>1.7999999999999999E-2</v>
      </c>
      <c r="Q29" s="367"/>
      <c r="S29" s="86">
        <v>2</v>
      </c>
      <c r="T29" s="9">
        <f t="shared" si="8"/>
        <v>2</v>
      </c>
      <c r="U29" s="10">
        <f t="shared" si="9"/>
        <v>33.54</v>
      </c>
      <c r="V29" s="10">
        <f t="shared" si="10"/>
        <v>2.5</v>
      </c>
      <c r="W29" s="10">
        <f t="shared" si="11"/>
        <v>31.04</v>
      </c>
      <c r="X29" s="10">
        <f t="shared" si="12"/>
        <v>6.2190124999999989</v>
      </c>
      <c r="Y29" s="10">
        <f t="shared" si="13"/>
        <v>24.820987500000001</v>
      </c>
      <c r="Z29" s="10">
        <f t="shared" si="14"/>
        <v>4950.3890124999998</v>
      </c>
      <c r="AA29" s="16">
        <f t="shared" si="15"/>
        <v>33.428478880180279</v>
      </c>
      <c r="AB29" s="6"/>
      <c r="AC29" s="9">
        <f t="shared" si="16"/>
        <v>2</v>
      </c>
      <c r="AD29" s="10">
        <f t="shared" si="17"/>
        <v>64.61</v>
      </c>
      <c r="AE29" s="10">
        <f t="shared" si="18"/>
        <v>5</v>
      </c>
      <c r="AF29" s="10">
        <f t="shared" si="19"/>
        <v>59.61</v>
      </c>
      <c r="AG29" s="10">
        <f t="shared" si="20"/>
        <v>13.271631111111112</v>
      </c>
      <c r="AH29" s="10">
        <f t="shared" si="21"/>
        <v>46.338368888888887</v>
      </c>
      <c r="AI29" s="10">
        <f t="shared" si="22"/>
        <v>9907.3849644444454</v>
      </c>
      <c r="AJ29" s="16">
        <f t="shared" si="23"/>
        <v>64.395170556006207</v>
      </c>
      <c r="AK29" s="6"/>
      <c r="AL29" s="9">
        <f t="shared" si="24"/>
        <v>2</v>
      </c>
      <c r="AM29" s="10">
        <f t="shared" si="25"/>
        <v>124.91</v>
      </c>
      <c r="AN29" s="10">
        <f t="shared" si="26"/>
        <v>10</v>
      </c>
      <c r="AO29" s="10">
        <f t="shared" si="27"/>
        <v>114.91</v>
      </c>
      <c r="AP29" s="10">
        <f t="shared" si="28"/>
        <v>28.210683055555553</v>
      </c>
      <c r="AQ29" s="10">
        <f t="shared" si="29"/>
        <v>86.699316944444448</v>
      </c>
      <c r="AR29" s="10">
        <f t="shared" si="30"/>
        <v>19826.724016388889</v>
      </c>
      <c r="AS29" s="16">
        <f t="shared" si="31"/>
        <v>124.49467194166127</v>
      </c>
      <c r="AU29" s="2"/>
      <c r="AV29" s="2"/>
      <c r="AW29" s="2"/>
      <c r="AX29" s="2"/>
      <c r="AY29" s="9">
        <f t="shared" si="32"/>
        <v>2</v>
      </c>
      <c r="AZ29" s="31">
        <f t="shared" si="33"/>
        <v>2</v>
      </c>
      <c r="BA29" s="31">
        <f t="shared" si="2"/>
        <v>0</v>
      </c>
      <c r="BB29" s="10">
        <f t="shared" ref="BB29:BB92" si="81">BD29+BC29</f>
        <v>30</v>
      </c>
      <c r="BC29" s="28">
        <f t="shared" si="34"/>
        <v>30</v>
      </c>
      <c r="BD29" s="10">
        <f t="shared" si="35"/>
        <v>0</v>
      </c>
      <c r="BE29" s="10">
        <f t="shared" ref="BE29:BE92" si="82">BD29</f>
        <v>0</v>
      </c>
      <c r="BF29" s="44">
        <f t="shared" si="36"/>
        <v>60000</v>
      </c>
      <c r="BG29" s="80">
        <f t="shared" si="37"/>
        <v>29.900249445599538</v>
      </c>
      <c r="BH29" s="118"/>
      <c r="BI29" s="9">
        <f t="shared" si="38"/>
        <v>2</v>
      </c>
      <c r="BJ29" s="28">
        <f t="shared" si="39"/>
        <v>66.599999999999994</v>
      </c>
      <c r="BK29" s="28">
        <f t="shared" si="40"/>
        <v>5.5</v>
      </c>
      <c r="BL29" s="28">
        <f t="shared" si="41"/>
        <v>61.1</v>
      </c>
      <c r="BM29" s="28">
        <f t="shared" si="42"/>
        <v>16.4331</v>
      </c>
      <c r="BN29" s="28">
        <f t="shared" si="43"/>
        <v>44.666899999999998</v>
      </c>
      <c r="BO29" s="36">
        <f t="shared" si="44"/>
        <v>10910.733099999999</v>
      </c>
      <c r="BP29" s="80">
        <f t="shared" si="45"/>
        <v>66.378553769230962</v>
      </c>
      <c r="BQ29" s="9">
        <f t="shared" si="46"/>
        <v>2</v>
      </c>
      <c r="BR29" s="28">
        <f t="shared" si="47"/>
        <v>76.53</v>
      </c>
      <c r="BS29" s="28">
        <f t="shared" si="48"/>
        <v>6.5</v>
      </c>
      <c r="BT29" s="28">
        <f t="shared" si="49"/>
        <v>70.03</v>
      </c>
      <c r="BU29" s="28">
        <f t="shared" si="50"/>
        <v>20.505042777777778</v>
      </c>
      <c r="BV29" s="28">
        <f t="shared" si="51"/>
        <v>49.524957222222227</v>
      </c>
      <c r="BW29" s="36">
        <f t="shared" si="52"/>
        <v>12901.028376111111</v>
      </c>
      <c r="BX29" s="80">
        <f t="shared" si="53"/>
        <v>76.275536335724425</v>
      </c>
      <c r="BY29" s="9">
        <f t="shared" si="54"/>
        <v>2</v>
      </c>
      <c r="BZ29" s="28">
        <f t="shared" si="55"/>
        <v>80.33</v>
      </c>
      <c r="CA29" s="28">
        <f t="shared" si="56"/>
        <v>7</v>
      </c>
      <c r="CB29" s="28">
        <f t="shared" si="57"/>
        <v>73.33</v>
      </c>
      <c r="CC29" s="28">
        <f t="shared" si="58"/>
        <v>23.250005555555557</v>
      </c>
      <c r="CD29" s="28">
        <f t="shared" si="59"/>
        <v>50.079994444444438</v>
      </c>
      <c r="CE29" s="36">
        <f t="shared" si="60"/>
        <v>13899.92333888889</v>
      </c>
      <c r="CF29" s="80">
        <f t="shared" si="61"/>
        <v>80.062901265500358</v>
      </c>
      <c r="CG29" s="9">
        <f t="shared" si="62"/>
        <v>0</v>
      </c>
      <c r="CH29" s="28">
        <f t="shared" si="63"/>
        <v>0</v>
      </c>
      <c r="CI29" s="28">
        <f t="shared" si="64"/>
        <v>0</v>
      </c>
      <c r="CJ29" s="28">
        <f t="shared" si="65"/>
        <v>0</v>
      </c>
      <c r="CK29" s="28">
        <f t="shared" si="66"/>
        <v>0</v>
      </c>
      <c r="CL29" s="28">
        <f t="shared" si="67"/>
        <v>0</v>
      </c>
      <c r="CM29" s="36">
        <f t="shared" si="68"/>
        <v>0</v>
      </c>
      <c r="CN29" s="80">
        <f t="shared" si="69"/>
        <v>0</v>
      </c>
      <c r="CO29" s="9">
        <f t="shared" si="70"/>
        <v>2</v>
      </c>
      <c r="CP29" s="28">
        <f t="shared" si="71"/>
        <v>650.65651834317919</v>
      </c>
      <c r="CQ29" s="28">
        <f t="shared" si="72"/>
        <v>53.5</v>
      </c>
      <c r="CR29" s="28">
        <f t="shared" si="73"/>
        <v>597.15651834317919</v>
      </c>
      <c r="CS29" s="28">
        <f t="shared" si="74"/>
        <v>177.63529469165027</v>
      </c>
      <c r="CT29" s="28">
        <f t="shared" si="75"/>
        <v>419.52122365152889</v>
      </c>
      <c r="CU29" s="36">
        <f t="shared" si="76"/>
        <v>106161.65559133863</v>
      </c>
      <c r="CV29" s="122">
        <f t="shared" si="77"/>
        <v>0</v>
      </c>
      <c r="CW29" s="125">
        <f t="shared" si="78"/>
        <v>597.15651834317919</v>
      </c>
      <c r="CX29" s="138">
        <f t="shared" ref="CX29:CX92" si="83">U29+AD29+AM29+BB29+BJ29+BR29+BZ29+CH29+CP29</f>
        <v>1127.1765183431792</v>
      </c>
    </row>
    <row r="30" spans="1:105" x14ac:dyDescent="0.3">
      <c r="B30" s="86">
        <v>3</v>
      </c>
      <c r="C30" s="155">
        <f t="shared" si="3"/>
        <v>1127.1765183431792</v>
      </c>
      <c r="D30" s="10">
        <f t="shared" si="4"/>
        <v>120</v>
      </c>
      <c r="E30" s="10">
        <f t="shared" si="5"/>
        <v>1007.1765183431792</v>
      </c>
      <c r="F30" s="10">
        <f t="shared" si="6"/>
        <v>284.38105137065696</v>
      </c>
      <c r="G30" s="10">
        <f t="shared" si="7"/>
        <v>722.79546697252226</v>
      </c>
      <c r="H30" s="10">
        <f t="shared" si="1"/>
        <v>237835.04293269943</v>
      </c>
      <c r="I30" s="146">
        <f t="shared" si="79"/>
        <v>-1007.1765183431792</v>
      </c>
      <c r="J30" s="147">
        <f t="shared" si="80"/>
        <v>-1127.1765183431792</v>
      </c>
      <c r="L30" s="225">
        <f t="shared" si="0"/>
        <v>181</v>
      </c>
      <c r="M30" s="193" t="s">
        <v>103</v>
      </c>
      <c r="N30" s="262">
        <v>216</v>
      </c>
      <c r="O30" s="223" t="s">
        <v>104</v>
      </c>
      <c r="P30" s="264">
        <v>1.9E-2</v>
      </c>
      <c r="Q30" s="367"/>
      <c r="S30" s="86">
        <v>3</v>
      </c>
      <c r="T30" s="9">
        <f t="shared" si="8"/>
        <v>3</v>
      </c>
      <c r="U30" s="10">
        <f t="shared" si="9"/>
        <v>33.54</v>
      </c>
      <c r="V30" s="10">
        <f t="shared" si="10"/>
        <v>2.5</v>
      </c>
      <c r="W30" s="10">
        <f t="shared" si="11"/>
        <v>31.04</v>
      </c>
      <c r="X30" s="10">
        <f t="shared" si="12"/>
        <v>6.1879862656249998</v>
      </c>
      <c r="Y30" s="10">
        <f t="shared" si="13"/>
        <v>24.852013734374999</v>
      </c>
      <c r="Z30" s="10">
        <f t="shared" si="14"/>
        <v>4925.536998765625</v>
      </c>
      <c r="AA30" s="16">
        <f t="shared" si="15"/>
        <v>33.372857451095122</v>
      </c>
      <c r="AB30" s="6"/>
      <c r="AC30" s="9">
        <f t="shared" si="16"/>
        <v>3</v>
      </c>
      <c r="AD30" s="10">
        <f t="shared" si="17"/>
        <v>64.61</v>
      </c>
      <c r="AE30" s="10">
        <f t="shared" si="18"/>
        <v>5</v>
      </c>
      <c r="AF30" s="10">
        <f t="shared" si="19"/>
        <v>59.61</v>
      </c>
      <c r="AG30" s="10">
        <f t="shared" si="20"/>
        <v>13.20984661925926</v>
      </c>
      <c r="AH30" s="10">
        <f t="shared" si="21"/>
        <v>46.40015338074074</v>
      </c>
      <c r="AI30" s="10">
        <f t="shared" si="22"/>
        <v>9860.9848110637049</v>
      </c>
      <c r="AJ30" s="16">
        <f t="shared" si="23"/>
        <v>64.288023849590218</v>
      </c>
      <c r="AK30" s="6"/>
      <c r="AL30" s="9">
        <f t="shared" si="24"/>
        <v>3</v>
      </c>
      <c r="AM30" s="10">
        <f t="shared" si="25"/>
        <v>124.91</v>
      </c>
      <c r="AN30" s="10">
        <f t="shared" si="26"/>
        <v>10</v>
      </c>
      <c r="AO30" s="10">
        <f t="shared" si="27"/>
        <v>114.91</v>
      </c>
      <c r="AP30" s="10">
        <f t="shared" si="28"/>
        <v>28.087859023217593</v>
      </c>
      <c r="AQ30" s="10">
        <f t="shared" si="29"/>
        <v>86.822140976782407</v>
      </c>
      <c r="AR30" s="10">
        <f t="shared" si="30"/>
        <v>19739.901875412106</v>
      </c>
      <c r="AS30" s="16">
        <f t="shared" si="31"/>
        <v>124.28752606488646</v>
      </c>
      <c r="AU30" s="2"/>
      <c r="AV30" s="2"/>
      <c r="AW30" s="2"/>
      <c r="AX30" s="2"/>
      <c r="AY30" s="9">
        <f t="shared" si="32"/>
        <v>3</v>
      </c>
      <c r="AZ30" s="31">
        <f t="shared" si="33"/>
        <v>3</v>
      </c>
      <c r="BA30" s="31">
        <f t="shared" si="2"/>
        <v>0</v>
      </c>
      <c r="BB30" s="10">
        <f t="shared" si="81"/>
        <v>30</v>
      </c>
      <c r="BC30" s="28">
        <f t="shared" si="34"/>
        <v>30</v>
      </c>
      <c r="BD30" s="10">
        <f t="shared" si="35"/>
        <v>0</v>
      </c>
      <c r="BE30" s="10">
        <f t="shared" si="82"/>
        <v>0</v>
      </c>
      <c r="BF30" s="44">
        <f t="shared" si="36"/>
        <v>60000</v>
      </c>
      <c r="BG30" s="80">
        <f t="shared" si="37"/>
        <v>29.850498614575244</v>
      </c>
      <c r="BH30" s="118"/>
      <c r="BI30" s="9">
        <f t="shared" si="38"/>
        <v>3</v>
      </c>
      <c r="BJ30" s="28">
        <f t="shared" si="39"/>
        <v>66.599999999999994</v>
      </c>
      <c r="BK30" s="28">
        <f t="shared" si="40"/>
        <v>5.5</v>
      </c>
      <c r="BL30" s="28">
        <f t="shared" si="41"/>
        <v>61.1</v>
      </c>
      <c r="BM30" s="28">
        <f t="shared" si="42"/>
        <v>16.366099649999999</v>
      </c>
      <c r="BN30" s="28">
        <f t="shared" si="43"/>
        <v>44.733900349999999</v>
      </c>
      <c r="BO30" s="36">
        <f t="shared" si="44"/>
        <v>10865.999199649999</v>
      </c>
      <c r="BP30" s="80">
        <f t="shared" si="45"/>
        <v>66.268106924357042</v>
      </c>
      <c r="BQ30" s="9">
        <f t="shared" si="46"/>
        <v>3</v>
      </c>
      <c r="BR30" s="28">
        <f t="shared" si="47"/>
        <v>76.53</v>
      </c>
      <c r="BS30" s="28">
        <f t="shared" si="48"/>
        <v>6.5</v>
      </c>
      <c r="BT30" s="28">
        <f t="shared" si="49"/>
        <v>70.03</v>
      </c>
      <c r="BU30" s="28">
        <f t="shared" si="50"/>
        <v>20.426628262175928</v>
      </c>
      <c r="BV30" s="28">
        <f t="shared" si="51"/>
        <v>49.603371737824077</v>
      </c>
      <c r="BW30" s="36">
        <f t="shared" si="52"/>
        <v>12851.425004373288</v>
      </c>
      <c r="BX30" s="80">
        <f t="shared" si="53"/>
        <v>76.148621965781444</v>
      </c>
      <c r="BY30" s="9">
        <f t="shared" si="54"/>
        <v>3</v>
      </c>
      <c r="BZ30" s="28">
        <f t="shared" si="55"/>
        <v>80.33</v>
      </c>
      <c r="CA30" s="28">
        <f t="shared" si="56"/>
        <v>7</v>
      </c>
      <c r="CB30" s="28">
        <f t="shared" si="57"/>
        <v>73.33</v>
      </c>
      <c r="CC30" s="28">
        <f t="shared" si="58"/>
        <v>23.166538898148151</v>
      </c>
      <c r="CD30" s="28">
        <f t="shared" si="59"/>
        <v>50.163461101851851</v>
      </c>
      <c r="CE30" s="36">
        <f t="shared" si="60"/>
        <v>13849.759877787037</v>
      </c>
      <c r="CF30" s="80">
        <f t="shared" si="61"/>
        <v>79.92968512362765</v>
      </c>
      <c r="CG30" s="9">
        <f t="shared" si="62"/>
        <v>0</v>
      </c>
      <c r="CH30" s="28">
        <f t="shared" si="63"/>
        <v>0</v>
      </c>
      <c r="CI30" s="28">
        <f t="shared" si="64"/>
        <v>0</v>
      </c>
      <c r="CJ30" s="28">
        <f t="shared" si="65"/>
        <v>0</v>
      </c>
      <c r="CK30" s="28">
        <f t="shared" si="66"/>
        <v>0</v>
      </c>
      <c r="CL30" s="28">
        <f t="shared" si="67"/>
        <v>0</v>
      </c>
      <c r="CM30" s="36">
        <f t="shared" si="68"/>
        <v>0</v>
      </c>
      <c r="CN30" s="80">
        <f t="shared" si="69"/>
        <v>0</v>
      </c>
      <c r="CO30" s="9">
        <f t="shared" si="70"/>
        <v>3</v>
      </c>
      <c r="CP30" s="28">
        <f t="shared" si="71"/>
        <v>650.65651834317919</v>
      </c>
      <c r="CQ30" s="28">
        <f t="shared" si="72"/>
        <v>53.5</v>
      </c>
      <c r="CR30" s="28">
        <f t="shared" si="73"/>
        <v>597.15651834317919</v>
      </c>
      <c r="CS30" s="28">
        <f t="shared" si="74"/>
        <v>176.93609265223105</v>
      </c>
      <c r="CT30" s="28">
        <f t="shared" si="75"/>
        <v>420.2204256909481</v>
      </c>
      <c r="CU30" s="36">
        <f t="shared" si="76"/>
        <v>105741.43516564768</v>
      </c>
      <c r="CV30" s="122">
        <f t="shared" si="77"/>
        <v>0</v>
      </c>
      <c r="CW30" s="125">
        <f t="shared" si="78"/>
        <v>597.15651834317919</v>
      </c>
      <c r="CX30" s="138">
        <f t="shared" si="83"/>
        <v>1127.1765183431792</v>
      </c>
    </row>
    <row r="31" spans="1:105" x14ac:dyDescent="0.3">
      <c r="B31" s="86">
        <v>4</v>
      </c>
      <c r="C31" s="155">
        <f t="shared" si="3"/>
        <v>1127.1765183431792</v>
      </c>
      <c r="D31" s="10">
        <f t="shared" si="4"/>
        <v>120</v>
      </c>
      <c r="E31" s="10">
        <f t="shared" si="5"/>
        <v>1007.1765183431792</v>
      </c>
      <c r="F31" s="10">
        <f t="shared" si="6"/>
        <v>283.23550878216633</v>
      </c>
      <c r="G31" s="10">
        <f t="shared" si="7"/>
        <v>723.94100956101283</v>
      </c>
      <c r="H31" s="10">
        <f t="shared" si="1"/>
        <v>237111.10192313843</v>
      </c>
      <c r="I31" s="146">
        <f t="shared" si="79"/>
        <v>-1007.1765183431792</v>
      </c>
      <c r="J31" s="147">
        <f t="shared" si="80"/>
        <v>-1127.1765183431792</v>
      </c>
      <c r="L31" s="225">
        <f t="shared" si="0"/>
        <v>217</v>
      </c>
      <c r="M31" s="193" t="s">
        <v>103</v>
      </c>
      <c r="N31" s="262">
        <v>240</v>
      </c>
      <c r="O31" s="223" t="s">
        <v>104</v>
      </c>
      <c r="P31" s="264">
        <v>0.02</v>
      </c>
      <c r="Q31" s="367"/>
      <c r="S31" s="86">
        <v>4</v>
      </c>
      <c r="T31" s="9">
        <f t="shared" si="8"/>
        <v>4</v>
      </c>
      <c r="U31" s="10">
        <f t="shared" si="9"/>
        <v>33.54</v>
      </c>
      <c r="V31" s="10">
        <f t="shared" si="10"/>
        <v>2.5</v>
      </c>
      <c r="W31" s="10">
        <f t="shared" si="11"/>
        <v>31.04</v>
      </c>
      <c r="X31" s="10">
        <f t="shared" si="12"/>
        <v>6.1569212484570315</v>
      </c>
      <c r="Y31" s="10">
        <f t="shared" si="13"/>
        <v>24.883078751542968</v>
      </c>
      <c r="Z31" s="10">
        <f t="shared" si="14"/>
        <v>4900.6539200140824</v>
      </c>
      <c r="AA31" s="16">
        <f t="shared" si="15"/>
        <v>33.31732857014488</v>
      </c>
      <c r="AB31" s="6"/>
      <c r="AC31" s="9">
        <f t="shared" si="16"/>
        <v>4</v>
      </c>
      <c r="AD31" s="10">
        <f t="shared" si="17"/>
        <v>64.61</v>
      </c>
      <c r="AE31" s="10">
        <f t="shared" si="18"/>
        <v>5</v>
      </c>
      <c r="AF31" s="10">
        <f t="shared" si="19"/>
        <v>59.61</v>
      </c>
      <c r="AG31" s="10">
        <f t="shared" si="20"/>
        <v>13.147979748084941</v>
      </c>
      <c r="AH31" s="10">
        <f t="shared" si="21"/>
        <v>46.462020251915057</v>
      </c>
      <c r="AI31" s="10">
        <f t="shared" si="22"/>
        <v>9814.5227908117904</v>
      </c>
      <c r="AJ31" s="16">
        <f t="shared" si="23"/>
        <v>64.181055423883734</v>
      </c>
      <c r="AK31" s="6"/>
      <c r="AL31" s="9">
        <f t="shared" si="24"/>
        <v>4</v>
      </c>
      <c r="AM31" s="10">
        <f t="shared" si="25"/>
        <v>124.91</v>
      </c>
      <c r="AN31" s="10">
        <f t="shared" si="26"/>
        <v>10</v>
      </c>
      <c r="AO31" s="10">
        <f t="shared" si="27"/>
        <v>114.91</v>
      </c>
      <c r="AP31" s="10">
        <f t="shared" si="28"/>
        <v>27.964860990167153</v>
      </c>
      <c r="AQ31" s="10">
        <f t="shared" si="29"/>
        <v>86.945139009832843</v>
      </c>
      <c r="AR31" s="10">
        <f t="shared" si="30"/>
        <v>19652.956736402273</v>
      </c>
      <c r="AS31" s="16">
        <f t="shared" si="31"/>
        <v>124.08072485679179</v>
      </c>
      <c r="AU31" s="2"/>
      <c r="AV31" s="2"/>
      <c r="AW31" s="2"/>
      <c r="AX31" s="2"/>
      <c r="AY31" s="9">
        <f t="shared" si="32"/>
        <v>4</v>
      </c>
      <c r="AZ31" s="31">
        <f t="shared" si="33"/>
        <v>4</v>
      </c>
      <c r="BA31" s="31">
        <f t="shared" si="2"/>
        <v>0</v>
      </c>
      <c r="BB31" s="10">
        <f t="shared" si="81"/>
        <v>30</v>
      </c>
      <c r="BC31" s="28">
        <f t="shared" si="34"/>
        <v>30</v>
      </c>
      <c r="BD31" s="10">
        <f t="shared" si="35"/>
        <v>0</v>
      </c>
      <c r="BE31" s="10">
        <f t="shared" si="82"/>
        <v>0</v>
      </c>
      <c r="BF31" s="44">
        <f t="shared" si="36"/>
        <v>60000</v>
      </c>
      <c r="BG31" s="80">
        <f t="shared" si="37"/>
        <v>29.800830563635849</v>
      </c>
      <c r="BH31" s="118"/>
      <c r="BI31" s="9">
        <f t="shared" si="38"/>
        <v>4</v>
      </c>
      <c r="BJ31" s="28">
        <f t="shared" si="39"/>
        <v>66.599999999999994</v>
      </c>
      <c r="BK31" s="28">
        <f t="shared" si="40"/>
        <v>5.5</v>
      </c>
      <c r="BL31" s="28">
        <f t="shared" si="41"/>
        <v>61.1</v>
      </c>
      <c r="BM31" s="28">
        <f t="shared" si="42"/>
        <v>16.298998799474997</v>
      </c>
      <c r="BN31" s="28">
        <f t="shared" si="43"/>
        <v>44.801001200525008</v>
      </c>
      <c r="BO31" s="36">
        <f t="shared" si="44"/>
        <v>10821.198198449474</v>
      </c>
      <c r="BP31" s="80">
        <f t="shared" si="45"/>
        <v>66.157843851271579</v>
      </c>
      <c r="BQ31" s="9">
        <f t="shared" si="46"/>
        <v>4</v>
      </c>
      <c r="BR31" s="28">
        <f t="shared" si="47"/>
        <v>76.53</v>
      </c>
      <c r="BS31" s="28">
        <f t="shared" si="48"/>
        <v>6.5</v>
      </c>
      <c r="BT31" s="28">
        <f t="shared" si="49"/>
        <v>70.03</v>
      </c>
      <c r="BU31" s="28">
        <f t="shared" si="50"/>
        <v>20.348089590257704</v>
      </c>
      <c r="BV31" s="28">
        <f t="shared" si="51"/>
        <v>49.681910409742301</v>
      </c>
      <c r="BW31" s="36">
        <f t="shared" si="52"/>
        <v>12801.743093963545</v>
      </c>
      <c r="BX31" s="80">
        <f t="shared" si="53"/>
        <v>76.021918767835047</v>
      </c>
      <c r="BY31" s="9">
        <f t="shared" si="54"/>
        <v>4</v>
      </c>
      <c r="BZ31" s="28">
        <f t="shared" si="55"/>
        <v>80.33</v>
      </c>
      <c r="CA31" s="28">
        <f t="shared" si="56"/>
        <v>7</v>
      </c>
      <c r="CB31" s="28">
        <f t="shared" si="57"/>
        <v>73.33</v>
      </c>
      <c r="CC31" s="28">
        <f t="shared" si="58"/>
        <v>23.08293312964506</v>
      </c>
      <c r="CD31" s="28">
        <f t="shared" si="59"/>
        <v>50.247066870354942</v>
      </c>
      <c r="CE31" s="36">
        <f t="shared" si="60"/>
        <v>13799.512810916682</v>
      </c>
      <c r="CF31" s="80">
        <f t="shared" si="61"/>
        <v>79.796690639228927</v>
      </c>
      <c r="CG31" s="9">
        <f t="shared" si="62"/>
        <v>0</v>
      </c>
      <c r="CH31" s="28">
        <f t="shared" si="63"/>
        <v>0</v>
      </c>
      <c r="CI31" s="28">
        <f t="shared" si="64"/>
        <v>0</v>
      </c>
      <c r="CJ31" s="28">
        <f t="shared" si="65"/>
        <v>0</v>
      </c>
      <c r="CK31" s="28">
        <f t="shared" si="66"/>
        <v>0</v>
      </c>
      <c r="CL31" s="28">
        <f t="shared" si="67"/>
        <v>0</v>
      </c>
      <c r="CM31" s="36">
        <f t="shared" si="68"/>
        <v>0</v>
      </c>
      <c r="CN31" s="80">
        <f t="shared" si="69"/>
        <v>0</v>
      </c>
      <c r="CO31" s="9">
        <f t="shared" si="70"/>
        <v>4</v>
      </c>
      <c r="CP31" s="28">
        <f t="shared" si="71"/>
        <v>650.65651834317919</v>
      </c>
      <c r="CQ31" s="28">
        <f t="shared" si="72"/>
        <v>53.5</v>
      </c>
      <c r="CR31" s="28">
        <f t="shared" si="73"/>
        <v>597.15651834317919</v>
      </c>
      <c r="CS31" s="28">
        <f t="shared" si="74"/>
        <v>176.23572527607948</v>
      </c>
      <c r="CT31" s="28">
        <f t="shared" si="75"/>
        <v>420.92079306709968</v>
      </c>
      <c r="CU31" s="36">
        <f t="shared" si="76"/>
        <v>105320.51437258058</v>
      </c>
      <c r="CV31" s="122">
        <f t="shared" si="77"/>
        <v>0</v>
      </c>
      <c r="CW31" s="125">
        <f t="shared" si="78"/>
        <v>597.15651834317919</v>
      </c>
      <c r="CX31" s="138">
        <f t="shared" si="83"/>
        <v>1127.1765183431792</v>
      </c>
    </row>
    <row r="32" spans="1:105" x14ac:dyDescent="0.3">
      <c r="B32" s="86">
        <v>5</v>
      </c>
      <c r="C32" s="155">
        <f t="shared" si="3"/>
        <v>1127.1765183431792</v>
      </c>
      <c r="D32" s="10">
        <f t="shared" si="4"/>
        <v>120</v>
      </c>
      <c r="E32" s="10">
        <f t="shared" si="5"/>
        <v>1007.1765183431792</v>
      </c>
      <c r="F32" s="10">
        <f t="shared" si="6"/>
        <v>282.08813899994846</v>
      </c>
      <c r="G32" s="10">
        <f t="shared" si="7"/>
        <v>725.08837934323083</v>
      </c>
      <c r="H32" s="10">
        <f t="shared" si="1"/>
        <v>236386.01354379518</v>
      </c>
      <c r="I32" s="146">
        <f t="shared" si="79"/>
        <v>-1007.1765183431792</v>
      </c>
      <c r="J32" s="147">
        <f t="shared" si="80"/>
        <v>-1127.1765183431792</v>
      </c>
      <c r="L32" s="225">
        <f t="shared" si="0"/>
        <v>241</v>
      </c>
      <c r="M32" s="193" t="s">
        <v>103</v>
      </c>
      <c r="N32" s="262">
        <v>300</v>
      </c>
      <c r="O32" s="223" t="s">
        <v>104</v>
      </c>
      <c r="P32" s="264">
        <v>2.1000000000000001E-2</v>
      </c>
      <c r="Q32" s="367"/>
      <c r="S32" s="86">
        <v>5</v>
      </c>
      <c r="T32" s="9">
        <f t="shared" si="8"/>
        <v>5</v>
      </c>
      <c r="U32" s="10">
        <f t="shared" si="9"/>
        <v>33.54</v>
      </c>
      <c r="V32" s="10">
        <f t="shared" si="10"/>
        <v>2.5</v>
      </c>
      <c r="W32" s="10">
        <f t="shared" si="11"/>
        <v>31.04</v>
      </c>
      <c r="X32" s="10">
        <f t="shared" si="12"/>
        <v>6.1258174000176027</v>
      </c>
      <c r="Y32" s="10">
        <f t="shared" si="13"/>
        <v>24.914182599982396</v>
      </c>
      <c r="Z32" s="10">
        <f t="shared" si="14"/>
        <v>4875.7397374141001</v>
      </c>
      <c r="AA32" s="16">
        <f t="shared" si="15"/>
        <v>33.261892083339312</v>
      </c>
      <c r="AB32" s="6"/>
      <c r="AC32" s="9">
        <f t="shared" si="16"/>
        <v>5</v>
      </c>
      <c r="AD32" s="10">
        <f t="shared" si="17"/>
        <v>64.61</v>
      </c>
      <c r="AE32" s="10">
        <f t="shared" si="18"/>
        <v>5</v>
      </c>
      <c r="AF32" s="10">
        <f t="shared" si="19"/>
        <v>59.61</v>
      </c>
      <c r="AG32" s="10">
        <f t="shared" si="20"/>
        <v>13.086030387749055</v>
      </c>
      <c r="AH32" s="10">
        <f t="shared" si="21"/>
        <v>46.523969612250944</v>
      </c>
      <c r="AI32" s="10">
        <f t="shared" si="22"/>
        <v>9767.9988211995387</v>
      </c>
      <c r="AJ32" s="16">
        <f t="shared" si="23"/>
        <v>64.07426498224666</v>
      </c>
      <c r="AK32" s="6"/>
      <c r="AL32" s="9">
        <f t="shared" si="24"/>
        <v>5</v>
      </c>
      <c r="AM32" s="10">
        <f t="shared" si="25"/>
        <v>124.91</v>
      </c>
      <c r="AN32" s="10">
        <f t="shared" si="26"/>
        <v>10</v>
      </c>
      <c r="AO32" s="10">
        <f t="shared" si="27"/>
        <v>114.91</v>
      </c>
      <c r="AP32" s="10">
        <f t="shared" si="28"/>
        <v>27.841688709903224</v>
      </c>
      <c r="AQ32" s="10">
        <f t="shared" si="29"/>
        <v>87.068311290096773</v>
      </c>
      <c r="AR32" s="10">
        <f t="shared" si="30"/>
        <v>19565.888425112178</v>
      </c>
      <c r="AS32" s="16">
        <f t="shared" si="31"/>
        <v>123.87426774388533</v>
      </c>
      <c r="AU32" s="2"/>
      <c r="AV32" s="2"/>
      <c r="AW32" s="2"/>
      <c r="AX32" s="2"/>
      <c r="AY32" s="9">
        <f t="shared" si="32"/>
        <v>5</v>
      </c>
      <c r="AZ32" s="31">
        <f t="shared" si="33"/>
        <v>5</v>
      </c>
      <c r="BA32" s="31">
        <f t="shared" si="2"/>
        <v>0</v>
      </c>
      <c r="BB32" s="10">
        <f t="shared" si="81"/>
        <v>30</v>
      </c>
      <c r="BC32" s="28">
        <f t="shared" si="34"/>
        <v>30</v>
      </c>
      <c r="BD32" s="10">
        <f t="shared" si="35"/>
        <v>0</v>
      </c>
      <c r="BE32" s="10">
        <f t="shared" si="82"/>
        <v>0</v>
      </c>
      <c r="BF32" s="44">
        <f t="shared" si="36"/>
        <v>60000</v>
      </c>
      <c r="BG32" s="80">
        <f t="shared" si="37"/>
        <v>29.75124515504411</v>
      </c>
      <c r="BH32" s="118"/>
      <c r="BI32" s="9">
        <f t="shared" si="38"/>
        <v>5</v>
      </c>
      <c r="BJ32" s="28">
        <f t="shared" si="39"/>
        <v>66.599999999999994</v>
      </c>
      <c r="BK32" s="28">
        <f t="shared" si="40"/>
        <v>5.5</v>
      </c>
      <c r="BL32" s="28">
        <f t="shared" si="41"/>
        <v>61.1</v>
      </c>
      <c r="BM32" s="28">
        <f t="shared" si="42"/>
        <v>16.231797297674209</v>
      </c>
      <c r="BN32" s="28">
        <f t="shared" si="43"/>
        <v>44.868202702325789</v>
      </c>
      <c r="BO32" s="36">
        <f t="shared" si="44"/>
        <v>10776.329995747148</v>
      </c>
      <c r="BP32" s="80">
        <f t="shared" si="45"/>
        <v>66.047764244197921</v>
      </c>
      <c r="BQ32" s="9">
        <f t="shared" si="46"/>
        <v>5</v>
      </c>
      <c r="BR32" s="28">
        <f t="shared" si="47"/>
        <v>76.53</v>
      </c>
      <c r="BS32" s="28">
        <f t="shared" si="48"/>
        <v>6.5</v>
      </c>
      <c r="BT32" s="28">
        <f t="shared" si="49"/>
        <v>70.03</v>
      </c>
      <c r="BU32" s="28">
        <f t="shared" si="50"/>
        <v>20.269426565442277</v>
      </c>
      <c r="BV32" s="28">
        <f t="shared" si="51"/>
        <v>49.760573434557728</v>
      </c>
      <c r="BW32" s="36">
        <f t="shared" si="52"/>
        <v>12751.982520528987</v>
      </c>
      <c r="BX32" s="80">
        <f t="shared" si="53"/>
        <v>75.895426390517528</v>
      </c>
      <c r="BY32" s="9">
        <f t="shared" si="54"/>
        <v>5</v>
      </c>
      <c r="BZ32" s="28">
        <f t="shared" si="55"/>
        <v>80.33</v>
      </c>
      <c r="CA32" s="28">
        <f t="shared" si="56"/>
        <v>7</v>
      </c>
      <c r="CB32" s="28">
        <f t="shared" si="57"/>
        <v>73.33</v>
      </c>
      <c r="CC32" s="28">
        <f t="shared" si="58"/>
        <v>22.99918801819447</v>
      </c>
      <c r="CD32" s="28">
        <f t="shared" si="59"/>
        <v>50.330811981805525</v>
      </c>
      <c r="CE32" s="36">
        <f t="shared" si="60"/>
        <v>13749.181998934877</v>
      </c>
      <c r="CF32" s="80">
        <f t="shared" si="61"/>
        <v>79.66391744348978</v>
      </c>
      <c r="CG32" s="9">
        <f t="shared" si="62"/>
        <v>0</v>
      </c>
      <c r="CH32" s="28">
        <f t="shared" si="63"/>
        <v>0</v>
      </c>
      <c r="CI32" s="28">
        <f t="shared" si="64"/>
        <v>0</v>
      </c>
      <c r="CJ32" s="28">
        <f t="shared" si="65"/>
        <v>0</v>
      </c>
      <c r="CK32" s="28">
        <f t="shared" si="66"/>
        <v>0</v>
      </c>
      <c r="CL32" s="28">
        <f t="shared" si="67"/>
        <v>0</v>
      </c>
      <c r="CM32" s="36">
        <f t="shared" si="68"/>
        <v>0</v>
      </c>
      <c r="CN32" s="80">
        <f t="shared" si="69"/>
        <v>0</v>
      </c>
      <c r="CO32" s="9">
        <f t="shared" si="70"/>
        <v>5</v>
      </c>
      <c r="CP32" s="28">
        <f t="shared" si="71"/>
        <v>650.65651834317919</v>
      </c>
      <c r="CQ32" s="28">
        <f t="shared" si="72"/>
        <v>53.5</v>
      </c>
      <c r="CR32" s="28">
        <f t="shared" si="73"/>
        <v>597.15651834317919</v>
      </c>
      <c r="CS32" s="28">
        <f t="shared" si="74"/>
        <v>175.53419062096762</v>
      </c>
      <c r="CT32" s="28">
        <f t="shared" si="75"/>
        <v>421.62232772221159</v>
      </c>
      <c r="CU32" s="36">
        <f t="shared" si="76"/>
        <v>104898.89204485837</v>
      </c>
      <c r="CV32" s="122">
        <f t="shared" si="77"/>
        <v>0</v>
      </c>
      <c r="CW32" s="125">
        <f t="shared" si="78"/>
        <v>597.15651834317919</v>
      </c>
      <c r="CX32" s="138">
        <f t="shared" si="83"/>
        <v>1127.1765183431792</v>
      </c>
    </row>
    <row r="33" spans="2:102" ht="16.2" thickBot="1" x14ac:dyDescent="0.35">
      <c r="B33" s="86">
        <v>6</v>
      </c>
      <c r="C33" s="155">
        <f t="shared" si="3"/>
        <v>1127.1765183431792</v>
      </c>
      <c r="D33" s="10">
        <f t="shared" si="4"/>
        <v>120</v>
      </c>
      <c r="E33" s="10">
        <f t="shared" si="5"/>
        <v>1007.1765183431792</v>
      </c>
      <c r="F33" s="10">
        <f t="shared" si="6"/>
        <v>280.93893909305632</v>
      </c>
      <c r="G33" s="10">
        <f t="shared" si="7"/>
        <v>726.23757925012296</v>
      </c>
      <c r="H33" s="10">
        <f t="shared" si="1"/>
        <v>235659.77596454509</v>
      </c>
      <c r="I33" s="146">
        <f t="shared" si="79"/>
        <v>-1007.1765183431792</v>
      </c>
      <c r="J33" s="147">
        <f t="shared" si="80"/>
        <v>-1127.1765183431792</v>
      </c>
      <c r="L33" s="68">
        <f t="shared" si="0"/>
        <v>301</v>
      </c>
      <c r="M33" s="79" t="s">
        <v>103</v>
      </c>
      <c r="N33" s="228">
        <v>360</v>
      </c>
      <c r="O33" s="224" t="s">
        <v>104</v>
      </c>
      <c r="P33" s="265">
        <v>2.1999999999999999E-2</v>
      </c>
      <c r="Q33" s="368"/>
      <c r="S33" s="86">
        <v>6</v>
      </c>
      <c r="T33" s="9">
        <f t="shared" si="8"/>
        <v>6</v>
      </c>
      <c r="U33" s="10">
        <f t="shared" si="9"/>
        <v>33.54</v>
      </c>
      <c r="V33" s="10">
        <f t="shared" si="10"/>
        <v>2.5</v>
      </c>
      <c r="W33" s="10">
        <f t="shared" si="11"/>
        <v>31.04</v>
      </c>
      <c r="X33" s="10">
        <f t="shared" si="12"/>
        <v>6.094674671767625</v>
      </c>
      <c r="Y33" s="10">
        <f t="shared" si="13"/>
        <v>24.945325328232375</v>
      </c>
      <c r="Z33" s="10">
        <f t="shared" si="14"/>
        <v>4850.7944120858674</v>
      </c>
      <c r="AA33" s="16">
        <f t="shared" si="15"/>
        <v>33.206547836944409</v>
      </c>
      <c r="AB33" s="6"/>
      <c r="AC33" s="9">
        <f t="shared" si="16"/>
        <v>6</v>
      </c>
      <c r="AD33" s="10">
        <f t="shared" si="17"/>
        <v>64.61</v>
      </c>
      <c r="AE33" s="10">
        <f t="shared" si="18"/>
        <v>5</v>
      </c>
      <c r="AF33" s="10">
        <f t="shared" si="19"/>
        <v>59.61</v>
      </c>
      <c r="AG33" s="10">
        <f t="shared" si="20"/>
        <v>13.023998428266053</v>
      </c>
      <c r="AH33" s="10">
        <f t="shared" si="21"/>
        <v>46.586001571733945</v>
      </c>
      <c r="AI33" s="10">
        <f t="shared" si="22"/>
        <v>9721.4128196278052</v>
      </c>
      <c r="AJ33" s="16">
        <f t="shared" si="23"/>
        <v>63.967652228532444</v>
      </c>
      <c r="AK33" s="6"/>
      <c r="AL33" s="9">
        <f t="shared" si="24"/>
        <v>6</v>
      </c>
      <c r="AM33" s="10">
        <f t="shared" si="25"/>
        <v>124.91</v>
      </c>
      <c r="AN33" s="10">
        <f t="shared" si="26"/>
        <v>10</v>
      </c>
      <c r="AO33" s="10">
        <f t="shared" si="27"/>
        <v>114.91</v>
      </c>
      <c r="AP33" s="10">
        <f t="shared" si="28"/>
        <v>27.718341935575591</v>
      </c>
      <c r="AQ33" s="10">
        <f t="shared" si="29"/>
        <v>87.191658064424402</v>
      </c>
      <c r="AR33" s="10">
        <f t="shared" si="30"/>
        <v>19478.696767047753</v>
      </c>
      <c r="AS33" s="16">
        <f t="shared" si="31"/>
        <v>123.66815415362927</v>
      </c>
      <c r="AU33" s="2"/>
      <c r="AV33" s="2"/>
      <c r="AW33" s="2"/>
      <c r="AX33" s="2"/>
      <c r="AY33" s="9">
        <f t="shared" si="32"/>
        <v>6</v>
      </c>
      <c r="AZ33" s="31">
        <f t="shared" si="33"/>
        <v>6</v>
      </c>
      <c r="BA33" s="31">
        <f t="shared" si="2"/>
        <v>0</v>
      </c>
      <c r="BB33" s="10">
        <f t="shared" si="81"/>
        <v>30</v>
      </c>
      <c r="BC33" s="28">
        <f t="shared" si="34"/>
        <v>30</v>
      </c>
      <c r="BD33" s="10">
        <f t="shared" si="35"/>
        <v>0</v>
      </c>
      <c r="BE33" s="10">
        <f t="shared" si="82"/>
        <v>0</v>
      </c>
      <c r="BF33" s="44">
        <f t="shared" si="36"/>
        <v>60000</v>
      </c>
      <c r="BG33" s="80">
        <f t="shared" si="37"/>
        <v>29.701742251291957</v>
      </c>
      <c r="BH33" s="118"/>
      <c r="BI33" s="9">
        <f t="shared" si="38"/>
        <v>6</v>
      </c>
      <c r="BJ33" s="28">
        <f t="shared" si="39"/>
        <v>66.599999999999994</v>
      </c>
      <c r="BK33" s="28">
        <f t="shared" si="40"/>
        <v>5.5</v>
      </c>
      <c r="BL33" s="28">
        <f t="shared" si="41"/>
        <v>61.1</v>
      </c>
      <c r="BM33" s="28">
        <f t="shared" si="42"/>
        <v>16.164494993620721</v>
      </c>
      <c r="BN33" s="28">
        <f t="shared" si="43"/>
        <v>44.93550500637928</v>
      </c>
      <c r="BO33" s="36">
        <f t="shared" si="44"/>
        <v>10731.394490740769</v>
      </c>
      <c r="BP33" s="80">
        <f t="shared" si="45"/>
        <v>65.937867797868137</v>
      </c>
      <c r="BQ33" s="9">
        <f t="shared" si="46"/>
        <v>6</v>
      </c>
      <c r="BR33" s="28">
        <f t="shared" si="47"/>
        <v>76.53</v>
      </c>
      <c r="BS33" s="28">
        <f t="shared" si="48"/>
        <v>6.5</v>
      </c>
      <c r="BT33" s="28">
        <f t="shared" si="49"/>
        <v>70.03</v>
      </c>
      <c r="BU33" s="28">
        <f t="shared" si="50"/>
        <v>20.190638990837563</v>
      </c>
      <c r="BV33" s="28">
        <f t="shared" si="51"/>
        <v>49.839361009162438</v>
      </c>
      <c r="BW33" s="36">
        <f t="shared" si="52"/>
        <v>12702.143159519825</v>
      </c>
      <c r="BX33" s="80">
        <f t="shared" si="53"/>
        <v>75.769144483045778</v>
      </c>
      <c r="BY33" s="9">
        <f t="shared" si="54"/>
        <v>6</v>
      </c>
      <c r="BZ33" s="28">
        <f t="shared" si="55"/>
        <v>80.33</v>
      </c>
      <c r="CA33" s="28">
        <f t="shared" si="56"/>
        <v>7</v>
      </c>
      <c r="CB33" s="28">
        <f t="shared" si="57"/>
        <v>73.33</v>
      </c>
      <c r="CC33" s="28">
        <f t="shared" si="58"/>
        <v>22.915303331558132</v>
      </c>
      <c r="CD33" s="28">
        <f t="shared" si="59"/>
        <v>50.414696668441863</v>
      </c>
      <c r="CE33" s="36">
        <f t="shared" si="60"/>
        <v>13698.767302266435</v>
      </c>
      <c r="CF33" s="80">
        <f t="shared" si="61"/>
        <v>79.531365168209419</v>
      </c>
      <c r="CG33" s="9">
        <f t="shared" si="62"/>
        <v>0</v>
      </c>
      <c r="CH33" s="28">
        <f t="shared" si="63"/>
        <v>0</v>
      </c>
      <c r="CI33" s="28">
        <f t="shared" si="64"/>
        <v>0</v>
      </c>
      <c r="CJ33" s="28">
        <f t="shared" si="65"/>
        <v>0</v>
      </c>
      <c r="CK33" s="28">
        <f t="shared" si="66"/>
        <v>0</v>
      </c>
      <c r="CL33" s="28">
        <f t="shared" si="67"/>
        <v>0</v>
      </c>
      <c r="CM33" s="36">
        <f t="shared" si="68"/>
        <v>0</v>
      </c>
      <c r="CN33" s="80">
        <f t="shared" si="69"/>
        <v>0</v>
      </c>
      <c r="CO33" s="9">
        <f t="shared" si="70"/>
        <v>6</v>
      </c>
      <c r="CP33" s="28">
        <f t="shared" si="71"/>
        <v>650.65651834317919</v>
      </c>
      <c r="CQ33" s="28">
        <f t="shared" si="72"/>
        <v>53.5</v>
      </c>
      <c r="CR33" s="28">
        <f t="shared" si="73"/>
        <v>597.15651834317919</v>
      </c>
      <c r="CS33" s="28">
        <f t="shared" si="74"/>
        <v>174.83148674143061</v>
      </c>
      <c r="CT33" s="28">
        <f t="shared" si="75"/>
        <v>422.32503160174861</v>
      </c>
      <c r="CU33" s="36">
        <f t="shared" si="76"/>
        <v>104476.56701325662</v>
      </c>
      <c r="CV33" s="122">
        <f t="shared" si="77"/>
        <v>0</v>
      </c>
      <c r="CW33" s="125">
        <f t="shared" si="78"/>
        <v>597.15651834317919</v>
      </c>
      <c r="CX33" s="138">
        <f t="shared" si="83"/>
        <v>1127.1765183431792</v>
      </c>
    </row>
    <row r="34" spans="2:102" ht="16.8" customHeight="1" thickTop="1" x14ac:dyDescent="0.3">
      <c r="B34" s="86">
        <v>7</v>
      </c>
      <c r="C34" s="155">
        <f t="shared" si="3"/>
        <v>1127.1765183431792</v>
      </c>
      <c r="D34" s="10">
        <f t="shared" si="4"/>
        <v>120</v>
      </c>
      <c r="E34" s="10">
        <f t="shared" si="5"/>
        <v>1007.1765183431792</v>
      </c>
      <c r="F34" s="10">
        <f t="shared" si="6"/>
        <v>279.78790612581804</v>
      </c>
      <c r="G34" s="10">
        <f t="shared" si="7"/>
        <v>727.38861221736124</v>
      </c>
      <c r="H34" s="10">
        <f t="shared" si="1"/>
        <v>234932.3873523277</v>
      </c>
      <c r="I34" s="146">
        <f t="shared" si="79"/>
        <v>-1007.1765183431792</v>
      </c>
      <c r="J34" s="147">
        <f t="shared" si="80"/>
        <v>-1127.1765183431792</v>
      </c>
      <c r="Q34" s="226"/>
      <c r="S34" s="86">
        <v>7</v>
      </c>
      <c r="T34" s="9">
        <f t="shared" si="8"/>
        <v>7</v>
      </c>
      <c r="U34" s="10">
        <f t="shared" si="9"/>
        <v>33.54</v>
      </c>
      <c r="V34" s="10">
        <f t="shared" si="10"/>
        <v>2.5</v>
      </c>
      <c r="W34" s="10">
        <f t="shared" si="11"/>
        <v>31.04</v>
      </c>
      <c r="X34" s="10">
        <f t="shared" si="12"/>
        <v>6.0634930151073343</v>
      </c>
      <c r="Y34" s="10">
        <f t="shared" si="13"/>
        <v>24.976506984892666</v>
      </c>
      <c r="Z34" s="10">
        <f t="shared" si="14"/>
        <v>4825.8179051009747</v>
      </c>
      <c r="AA34" s="16">
        <f t="shared" si="15"/>
        <v>33.151295677481933</v>
      </c>
      <c r="AB34" s="6"/>
      <c r="AC34" s="9">
        <f t="shared" si="16"/>
        <v>7</v>
      </c>
      <c r="AD34" s="10">
        <f t="shared" si="17"/>
        <v>64.61</v>
      </c>
      <c r="AE34" s="10">
        <f t="shared" si="18"/>
        <v>5</v>
      </c>
      <c r="AF34" s="10">
        <f t="shared" si="19"/>
        <v>59.61</v>
      </c>
      <c r="AG34" s="10">
        <f t="shared" si="20"/>
        <v>12.96188375950374</v>
      </c>
      <c r="AH34" s="10">
        <f t="shared" si="21"/>
        <v>46.648116240496257</v>
      </c>
      <c r="AI34" s="10">
        <f t="shared" si="22"/>
        <v>9674.7647033873091</v>
      </c>
      <c r="AJ34" s="16">
        <f t="shared" si="23"/>
        <v>63.861216867087286</v>
      </c>
      <c r="AK34" s="6"/>
      <c r="AL34" s="9">
        <f t="shared" si="24"/>
        <v>7</v>
      </c>
      <c r="AM34" s="10">
        <f t="shared" si="25"/>
        <v>124.91</v>
      </c>
      <c r="AN34" s="10">
        <f t="shared" si="26"/>
        <v>10</v>
      </c>
      <c r="AO34" s="10">
        <f t="shared" si="27"/>
        <v>114.91</v>
      </c>
      <c r="AP34" s="10">
        <f t="shared" si="28"/>
        <v>27.59482041998432</v>
      </c>
      <c r="AQ34" s="10">
        <f t="shared" si="29"/>
        <v>87.31517958001568</v>
      </c>
      <c r="AR34" s="10">
        <f t="shared" si="30"/>
        <v>19391.381587467738</v>
      </c>
      <c r="AS34" s="16">
        <f t="shared" si="31"/>
        <v>123.46238351443853</v>
      </c>
      <c r="AU34" s="2"/>
      <c r="AV34" s="2"/>
      <c r="AW34" s="2"/>
      <c r="AX34" s="2"/>
      <c r="AY34" s="9">
        <f t="shared" si="32"/>
        <v>7</v>
      </c>
      <c r="AZ34" s="31">
        <f t="shared" si="33"/>
        <v>7</v>
      </c>
      <c r="BA34" s="31">
        <f t="shared" si="2"/>
        <v>0</v>
      </c>
      <c r="BB34" s="10">
        <f t="shared" si="81"/>
        <v>30</v>
      </c>
      <c r="BC34" s="28">
        <f t="shared" si="34"/>
        <v>30</v>
      </c>
      <c r="BD34" s="10">
        <f t="shared" si="35"/>
        <v>0</v>
      </c>
      <c r="BE34" s="10">
        <f t="shared" si="82"/>
        <v>0</v>
      </c>
      <c r="BF34" s="44">
        <f t="shared" si="36"/>
        <v>60000</v>
      </c>
      <c r="BG34" s="80">
        <f t="shared" si="37"/>
        <v>29.652321715100118</v>
      </c>
      <c r="BH34" s="118"/>
      <c r="BI34" s="9">
        <f t="shared" si="38"/>
        <v>7</v>
      </c>
      <c r="BJ34" s="28">
        <f t="shared" si="39"/>
        <v>66.599999999999994</v>
      </c>
      <c r="BK34" s="28">
        <f t="shared" si="40"/>
        <v>5.5</v>
      </c>
      <c r="BL34" s="28">
        <f t="shared" si="41"/>
        <v>61.1</v>
      </c>
      <c r="BM34" s="28">
        <f t="shared" si="42"/>
        <v>16.097091736111153</v>
      </c>
      <c r="BN34" s="28">
        <f t="shared" si="43"/>
        <v>45.002908263888848</v>
      </c>
      <c r="BO34" s="36">
        <f t="shared" si="44"/>
        <v>10686.391582476881</v>
      </c>
      <c r="BP34" s="80">
        <f t="shared" si="45"/>
        <v>65.82815420752226</v>
      </c>
      <c r="BQ34" s="9">
        <f t="shared" si="46"/>
        <v>7</v>
      </c>
      <c r="BR34" s="28">
        <f t="shared" si="47"/>
        <v>76.53</v>
      </c>
      <c r="BS34" s="28">
        <f t="shared" si="48"/>
        <v>6.5</v>
      </c>
      <c r="BT34" s="28">
        <f t="shared" si="49"/>
        <v>70.03</v>
      </c>
      <c r="BU34" s="28">
        <f t="shared" si="50"/>
        <v>20.111726669239722</v>
      </c>
      <c r="BV34" s="28">
        <f t="shared" si="51"/>
        <v>49.918273330760279</v>
      </c>
      <c r="BW34" s="36">
        <f t="shared" si="52"/>
        <v>12652.224886189064</v>
      </c>
      <c r="BX34" s="80">
        <f t="shared" si="53"/>
        <v>75.643072695220397</v>
      </c>
      <c r="BY34" s="9">
        <f t="shared" si="54"/>
        <v>7</v>
      </c>
      <c r="BZ34" s="28">
        <f t="shared" si="55"/>
        <v>80.33</v>
      </c>
      <c r="CA34" s="28">
        <f t="shared" si="56"/>
        <v>7</v>
      </c>
      <c r="CB34" s="28">
        <f t="shared" si="57"/>
        <v>73.33</v>
      </c>
      <c r="CC34" s="28">
        <f t="shared" si="58"/>
        <v>22.831278837110727</v>
      </c>
      <c r="CD34" s="28">
        <f t="shared" si="59"/>
        <v>50.498721162889268</v>
      </c>
      <c r="CE34" s="36">
        <f t="shared" si="60"/>
        <v>13648.268581103546</v>
      </c>
      <c r="CF34" s="80">
        <f t="shared" si="61"/>
        <v>79.399033445799745</v>
      </c>
      <c r="CG34" s="9">
        <f t="shared" si="62"/>
        <v>0</v>
      </c>
      <c r="CH34" s="28">
        <f t="shared" si="63"/>
        <v>0</v>
      </c>
      <c r="CI34" s="28">
        <f t="shared" si="64"/>
        <v>0</v>
      </c>
      <c r="CJ34" s="28">
        <f t="shared" si="65"/>
        <v>0</v>
      </c>
      <c r="CK34" s="28">
        <f t="shared" si="66"/>
        <v>0</v>
      </c>
      <c r="CL34" s="28">
        <f t="shared" si="67"/>
        <v>0</v>
      </c>
      <c r="CM34" s="36">
        <f t="shared" si="68"/>
        <v>0</v>
      </c>
      <c r="CN34" s="80">
        <f t="shared" si="69"/>
        <v>0</v>
      </c>
      <c r="CO34" s="9">
        <f t="shared" si="70"/>
        <v>7</v>
      </c>
      <c r="CP34" s="28">
        <f t="shared" si="71"/>
        <v>650.65651834317919</v>
      </c>
      <c r="CQ34" s="28">
        <f t="shared" si="72"/>
        <v>53.5</v>
      </c>
      <c r="CR34" s="28">
        <f t="shared" si="73"/>
        <v>597.15651834317919</v>
      </c>
      <c r="CS34" s="28">
        <f t="shared" si="74"/>
        <v>174.12761168876102</v>
      </c>
      <c r="CT34" s="28">
        <f t="shared" si="75"/>
        <v>423.02890665441817</v>
      </c>
      <c r="CU34" s="36">
        <f t="shared" si="76"/>
        <v>104053.53810660219</v>
      </c>
      <c r="CV34" s="122">
        <f t="shared" si="77"/>
        <v>0</v>
      </c>
      <c r="CW34" s="125">
        <f t="shared" si="78"/>
        <v>597.15651834317919</v>
      </c>
      <c r="CX34" s="138">
        <f t="shared" si="83"/>
        <v>1127.1765183431792</v>
      </c>
    </row>
    <row r="35" spans="2:102" x14ac:dyDescent="0.3">
      <c r="B35" s="86">
        <v>8</v>
      </c>
      <c r="C35" s="155">
        <f t="shared" si="3"/>
        <v>1127.1765183431792</v>
      </c>
      <c r="D35" s="10">
        <f t="shared" si="4"/>
        <v>120</v>
      </c>
      <c r="E35" s="10">
        <f t="shared" si="5"/>
        <v>1007.1765183431792</v>
      </c>
      <c r="F35" s="10">
        <f t="shared" si="6"/>
        <v>278.63503715782952</v>
      </c>
      <c r="G35" s="10">
        <f t="shared" si="7"/>
        <v>728.54148118534977</v>
      </c>
      <c r="H35" s="10">
        <f t="shared" si="1"/>
        <v>234203.84587114234</v>
      </c>
      <c r="I35" s="146">
        <f t="shared" si="79"/>
        <v>-1007.1765183431792</v>
      </c>
      <c r="J35" s="147">
        <f t="shared" si="80"/>
        <v>-1127.1765183431792</v>
      </c>
      <c r="S35" s="86">
        <v>8</v>
      </c>
      <c r="T35" s="9">
        <f t="shared" si="8"/>
        <v>8</v>
      </c>
      <c r="U35" s="10">
        <f t="shared" si="9"/>
        <v>33.54</v>
      </c>
      <c r="V35" s="10">
        <f t="shared" si="10"/>
        <v>2.5</v>
      </c>
      <c r="W35" s="10">
        <f t="shared" si="11"/>
        <v>31.04</v>
      </c>
      <c r="X35" s="10">
        <f t="shared" si="12"/>
        <v>6.0322723813762176</v>
      </c>
      <c r="Y35" s="10">
        <f t="shared" si="13"/>
        <v>25.007727618623782</v>
      </c>
      <c r="Z35" s="10">
        <f t="shared" si="14"/>
        <v>4800.8101774823508</v>
      </c>
      <c r="AA35" s="16">
        <f t="shared" si="15"/>
        <v>33.09613545172904</v>
      </c>
      <c r="AB35" s="6"/>
      <c r="AC35" s="9">
        <f t="shared" si="16"/>
        <v>8</v>
      </c>
      <c r="AD35" s="10">
        <f t="shared" si="17"/>
        <v>64.61</v>
      </c>
      <c r="AE35" s="10">
        <f t="shared" si="18"/>
        <v>5</v>
      </c>
      <c r="AF35" s="10">
        <f t="shared" si="19"/>
        <v>59.61</v>
      </c>
      <c r="AG35" s="10">
        <f t="shared" si="20"/>
        <v>12.899686271183079</v>
      </c>
      <c r="AH35" s="10">
        <f t="shared" si="21"/>
        <v>46.710313728816921</v>
      </c>
      <c r="AI35" s="10">
        <f t="shared" si="22"/>
        <v>9628.0543896584913</v>
      </c>
      <c r="AJ35" s="16">
        <f t="shared" si="23"/>
        <v>63.754958602749362</v>
      </c>
      <c r="AK35" s="6"/>
      <c r="AL35" s="9">
        <f t="shared" si="24"/>
        <v>8</v>
      </c>
      <c r="AM35" s="10">
        <f t="shared" si="25"/>
        <v>124.91</v>
      </c>
      <c r="AN35" s="10">
        <f t="shared" si="26"/>
        <v>10</v>
      </c>
      <c r="AO35" s="10">
        <f t="shared" si="27"/>
        <v>114.91</v>
      </c>
      <c r="AP35" s="10">
        <f t="shared" si="28"/>
        <v>27.471123915579298</v>
      </c>
      <c r="AQ35" s="10">
        <f t="shared" si="29"/>
        <v>87.438876084420698</v>
      </c>
      <c r="AR35" s="10">
        <f t="shared" si="30"/>
        <v>19303.942711383319</v>
      </c>
      <c r="AS35" s="16">
        <f t="shared" si="31"/>
        <v>123.25695525567903</v>
      </c>
      <c r="AU35" s="2"/>
      <c r="AV35" s="2"/>
      <c r="AW35" s="2"/>
      <c r="AX35" s="2"/>
      <c r="AY35" s="9">
        <f t="shared" si="32"/>
        <v>8</v>
      </c>
      <c r="AZ35" s="31">
        <f t="shared" si="33"/>
        <v>8</v>
      </c>
      <c r="BA35" s="31">
        <f t="shared" si="2"/>
        <v>0</v>
      </c>
      <c r="BB35" s="10">
        <f t="shared" si="81"/>
        <v>30</v>
      </c>
      <c r="BC35" s="28">
        <f t="shared" si="34"/>
        <v>30</v>
      </c>
      <c r="BD35" s="10">
        <f t="shared" si="35"/>
        <v>0</v>
      </c>
      <c r="BE35" s="10">
        <f t="shared" si="82"/>
        <v>0</v>
      </c>
      <c r="BF35" s="44">
        <f t="shared" si="36"/>
        <v>60000</v>
      </c>
      <c r="BG35" s="80">
        <f t="shared" si="37"/>
        <v>29.60298340941775</v>
      </c>
      <c r="BH35" s="118"/>
      <c r="BI35" s="9">
        <f t="shared" si="38"/>
        <v>8</v>
      </c>
      <c r="BJ35" s="28">
        <f t="shared" si="39"/>
        <v>66.599999999999994</v>
      </c>
      <c r="BK35" s="28">
        <f t="shared" si="40"/>
        <v>5.5</v>
      </c>
      <c r="BL35" s="28">
        <f t="shared" si="41"/>
        <v>61.1</v>
      </c>
      <c r="BM35" s="28">
        <f t="shared" si="42"/>
        <v>16.029587373715319</v>
      </c>
      <c r="BN35" s="28">
        <f t="shared" si="43"/>
        <v>45.070412626284678</v>
      </c>
      <c r="BO35" s="36">
        <f t="shared" si="44"/>
        <v>10641.321169850597</v>
      </c>
      <c r="BP35" s="80">
        <f t="shared" si="45"/>
        <v>65.718623168907399</v>
      </c>
      <c r="BQ35" s="9">
        <f t="shared" si="46"/>
        <v>8</v>
      </c>
      <c r="BR35" s="28">
        <f t="shared" si="47"/>
        <v>76.53</v>
      </c>
      <c r="BS35" s="28">
        <f t="shared" si="48"/>
        <v>6.5</v>
      </c>
      <c r="BT35" s="28">
        <f t="shared" si="49"/>
        <v>70.03</v>
      </c>
      <c r="BU35" s="28">
        <f t="shared" si="50"/>
        <v>20.032689403132682</v>
      </c>
      <c r="BV35" s="28">
        <f t="shared" si="51"/>
        <v>49.997310596867322</v>
      </c>
      <c r="BW35" s="36">
        <f t="shared" si="52"/>
        <v>12602.227575592196</v>
      </c>
      <c r="BX35" s="80">
        <f t="shared" si="53"/>
        <v>75.517210677424686</v>
      </c>
      <c r="BY35" s="9">
        <f t="shared" si="54"/>
        <v>8</v>
      </c>
      <c r="BZ35" s="28">
        <f t="shared" si="55"/>
        <v>80.33</v>
      </c>
      <c r="CA35" s="28">
        <f t="shared" si="56"/>
        <v>7</v>
      </c>
      <c r="CB35" s="28">
        <f t="shared" si="57"/>
        <v>73.33</v>
      </c>
      <c r="CC35" s="28">
        <f t="shared" si="58"/>
        <v>22.747114301839243</v>
      </c>
      <c r="CD35" s="28">
        <f t="shared" si="59"/>
        <v>50.582885698160752</v>
      </c>
      <c r="CE35" s="36">
        <f t="shared" si="60"/>
        <v>13597.685695405386</v>
      </c>
      <c r="CF35" s="80">
        <f t="shared" si="61"/>
        <v>79.266921909284264</v>
      </c>
      <c r="CG35" s="9">
        <f t="shared" si="62"/>
        <v>0</v>
      </c>
      <c r="CH35" s="28">
        <f t="shared" si="63"/>
        <v>0</v>
      </c>
      <c r="CI35" s="28">
        <f t="shared" si="64"/>
        <v>0</v>
      </c>
      <c r="CJ35" s="28">
        <f t="shared" si="65"/>
        <v>0</v>
      </c>
      <c r="CK35" s="28">
        <f t="shared" si="66"/>
        <v>0</v>
      </c>
      <c r="CL35" s="28">
        <f t="shared" si="67"/>
        <v>0</v>
      </c>
      <c r="CM35" s="36">
        <f t="shared" si="68"/>
        <v>0</v>
      </c>
      <c r="CN35" s="80">
        <f t="shared" si="69"/>
        <v>0</v>
      </c>
      <c r="CO35" s="9">
        <f t="shared" si="70"/>
        <v>8</v>
      </c>
      <c r="CP35" s="28">
        <f t="shared" si="71"/>
        <v>650.65651834317919</v>
      </c>
      <c r="CQ35" s="28">
        <f t="shared" si="72"/>
        <v>53.5</v>
      </c>
      <c r="CR35" s="28">
        <f t="shared" si="73"/>
        <v>597.15651834317919</v>
      </c>
      <c r="CS35" s="28">
        <f t="shared" si="74"/>
        <v>173.42256351100366</v>
      </c>
      <c r="CT35" s="28">
        <f t="shared" si="75"/>
        <v>423.73395483217553</v>
      </c>
      <c r="CU35" s="36">
        <f t="shared" si="76"/>
        <v>103629.80415177002</v>
      </c>
      <c r="CV35" s="122">
        <f t="shared" si="77"/>
        <v>0</v>
      </c>
      <c r="CW35" s="125">
        <f t="shared" si="78"/>
        <v>597.15651834317919</v>
      </c>
      <c r="CX35" s="138">
        <f t="shared" si="83"/>
        <v>1127.1765183431792</v>
      </c>
    </row>
    <row r="36" spans="2:102" x14ac:dyDescent="0.3">
      <c r="B36" s="86">
        <v>9</v>
      </c>
      <c r="C36" s="155">
        <f t="shared" si="3"/>
        <v>1127.1765183431792</v>
      </c>
      <c r="D36" s="10">
        <f t="shared" si="4"/>
        <v>120</v>
      </c>
      <c r="E36" s="10">
        <f t="shared" si="5"/>
        <v>1007.1765183431792</v>
      </c>
      <c r="F36" s="10">
        <f t="shared" si="6"/>
        <v>277.48032924394653</v>
      </c>
      <c r="G36" s="10">
        <f t="shared" si="7"/>
        <v>729.6961890992327</v>
      </c>
      <c r="H36" s="10">
        <f t="shared" si="1"/>
        <v>233474.14968204312</v>
      </c>
      <c r="I36" s="146">
        <f t="shared" si="79"/>
        <v>-1007.1765183431792</v>
      </c>
      <c r="J36" s="147">
        <f t="shared" si="80"/>
        <v>-1127.1765183431792</v>
      </c>
      <c r="S36" s="86">
        <v>9</v>
      </c>
      <c r="T36" s="9">
        <f t="shared" si="8"/>
        <v>9</v>
      </c>
      <c r="U36" s="10">
        <f t="shared" si="9"/>
        <v>33.54</v>
      </c>
      <c r="V36" s="10">
        <f t="shared" si="10"/>
        <v>2.5</v>
      </c>
      <c r="W36" s="10">
        <f t="shared" si="11"/>
        <v>31.04</v>
      </c>
      <c r="X36" s="10">
        <f t="shared" si="12"/>
        <v>6.0010127218529385</v>
      </c>
      <c r="Y36" s="10">
        <f t="shared" si="13"/>
        <v>25.038987278147061</v>
      </c>
      <c r="Z36" s="10">
        <f t="shared" si="14"/>
        <v>4775.7711902042038</v>
      </c>
      <c r="AA36" s="16">
        <f t="shared" si="15"/>
        <v>33.041067006717846</v>
      </c>
      <c r="AB36" s="6"/>
      <c r="AC36" s="9">
        <f t="shared" si="16"/>
        <v>9</v>
      </c>
      <c r="AD36" s="10">
        <f t="shared" si="17"/>
        <v>64.61</v>
      </c>
      <c r="AE36" s="10">
        <f t="shared" si="18"/>
        <v>5</v>
      </c>
      <c r="AF36" s="10">
        <f t="shared" si="19"/>
        <v>59.61</v>
      </c>
      <c r="AG36" s="10">
        <f t="shared" si="20"/>
        <v>12.837405852877987</v>
      </c>
      <c r="AH36" s="10">
        <f t="shared" si="21"/>
        <v>46.772594147122014</v>
      </c>
      <c r="AI36" s="10">
        <f t="shared" si="22"/>
        <v>9581.2817955113696</v>
      </c>
      <c r="AJ36" s="16">
        <f t="shared" si="23"/>
        <v>63.648877140847951</v>
      </c>
      <c r="AK36" s="6"/>
      <c r="AL36" s="9">
        <f t="shared" si="24"/>
        <v>9</v>
      </c>
      <c r="AM36" s="10">
        <f t="shared" si="25"/>
        <v>124.91</v>
      </c>
      <c r="AN36" s="10">
        <f t="shared" si="26"/>
        <v>10</v>
      </c>
      <c r="AO36" s="10">
        <f t="shared" si="27"/>
        <v>114.91</v>
      </c>
      <c r="AP36" s="10">
        <f t="shared" si="28"/>
        <v>27.347252174459701</v>
      </c>
      <c r="AQ36" s="10">
        <f t="shared" si="29"/>
        <v>87.562747825540299</v>
      </c>
      <c r="AR36" s="10">
        <f t="shared" si="30"/>
        <v>19216.379963557778</v>
      </c>
      <c r="AS36" s="16">
        <f t="shared" si="31"/>
        <v>123.05186880766627</v>
      </c>
      <c r="AU36" s="2"/>
      <c r="AV36" s="2"/>
      <c r="AW36" s="2"/>
      <c r="AX36" s="2"/>
      <c r="AY36" s="9">
        <f t="shared" si="32"/>
        <v>9</v>
      </c>
      <c r="AZ36" s="31">
        <f t="shared" si="33"/>
        <v>9</v>
      </c>
      <c r="BA36" s="31">
        <f t="shared" si="2"/>
        <v>0</v>
      </c>
      <c r="BB36" s="10">
        <f t="shared" si="81"/>
        <v>30</v>
      </c>
      <c r="BC36" s="28">
        <f t="shared" si="34"/>
        <v>30</v>
      </c>
      <c r="BD36" s="10">
        <f t="shared" si="35"/>
        <v>0</v>
      </c>
      <c r="BE36" s="10">
        <f t="shared" si="82"/>
        <v>0</v>
      </c>
      <c r="BF36" s="44">
        <f t="shared" si="36"/>
        <v>60000</v>
      </c>
      <c r="BG36" s="80">
        <f t="shared" si="37"/>
        <v>29.553727197422049</v>
      </c>
      <c r="BH36" s="118"/>
      <c r="BI36" s="9">
        <f t="shared" si="38"/>
        <v>9</v>
      </c>
      <c r="BJ36" s="28">
        <f t="shared" si="39"/>
        <v>66.599999999999994</v>
      </c>
      <c r="BK36" s="28">
        <f t="shared" si="40"/>
        <v>5.5</v>
      </c>
      <c r="BL36" s="28">
        <f t="shared" si="41"/>
        <v>61.1</v>
      </c>
      <c r="BM36" s="28">
        <f t="shared" si="42"/>
        <v>15.961981754775893</v>
      </c>
      <c r="BN36" s="28">
        <f t="shared" si="43"/>
        <v>45.13801824522411</v>
      </c>
      <c r="BO36" s="36">
        <f t="shared" si="44"/>
        <v>10596.183151605372</v>
      </c>
      <c r="BP36" s="80">
        <f t="shared" si="45"/>
        <v>65.609274378276936</v>
      </c>
      <c r="BQ36" s="9">
        <f t="shared" si="46"/>
        <v>9</v>
      </c>
      <c r="BR36" s="28">
        <f t="shared" si="47"/>
        <v>76.53</v>
      </c>
      <c r="BS36" s="28">
        <f t="shared" si="48"/>
        <v>6.5</v>
      </c>
      <c r="BT36" s="28">
        <f t="shared" si="49"/>
        <v>70.03</v>
      </c>
      <c r="BU36" s="28">
        <f t="shared" si="50"/>
        <v>19.953526994687646</v>
      </c>
      <c r="BV36" s="28">
        <f t="shared" si="51"/>
        <v>50.076473005312351</v>
      </c>
      <c r="BW36" s="36">
        <f t="shared" si="52"/>
        <v>12552.151102586884</v>
      </c>
      <c r="BX36" s="80">
        <f t="shared" si="53"/>
        <v>75.391558080623653</v>
      </c>
      <c r="BY36" s="9">
        <f t="shared" si="54"/>
        <v>9</v>
      </c>
      <c r="BZ36" s="28">
        <f t="shared" si="55"/>
        <v>80.33</v>
      </c>
      <c r="CA36" s="28">
        <f t="shared" si="56"/>
        <v>7</v>
      </c>
      <c r="CB36" s="28">
        <f t="shared" si="57"/>
        <v>73.33</v>
      </c>
      <c r="CC36" s="28">
        <f t="shared" si="58"/>
        <v>22.662809492342308</v>
      </c>
      <c r="CD36" s="28">
        <f t="shared" si="59"/>
        <v>50.667190507657693</v>
      </c>
      <c r="CE36" s="36">
        <f t="shared" si="60"/>
        <v>13547.018504897727</v>
      </c>
      <c r="CF36" s="80">
        <f t="shared" si="61"/>
        <v>79.135030192297108</v>
      </c>
      <c r="CG36" s="9">
        <f t="shared" si="62"/>
        <v>0</v>
      </c>
      <c r="CH36" s="28">
        <f t="shared" si="63"/>
        <v>0</v>
      </c>
      <c r="CI36" s="28">
        <f t="shared" si="64"/>
        <v>0</v>
      </c>
      <c r="CJ36" s="28">
        <f t="shared" si="65"/>
        <v>0</v>
      </c>
      <c r="CK36" s="28">
        <f t="shared" si="66"/>
        <v>0</v>
      </c>
      <c r="CL36" s="28">
        <f t="shared" si="67"/>
        <v>0</v>
      </c>
      <c r="CM36" s="36">
        <f t="shared" si="68"/>
        <v>0</v>
      </c>
      <c r="CN36" s="80">
        <f t="shared" si="69"/>
        <v>0</v>
      </c>
      <c r="CO36" s="9">
        <f t="shared" si="70"/>
        <v>9</v>
      </c>
      <c r="CP36" s="28">
        <f t="shared" si="71"/>
        <v>650.65651834317919</v>
      </c>
      <c r="CQ36" s="28">
        <f t="shared" si="72"/>
        <v>53.5</v>
      </c>
      <c r="CR36" s="28">
        <f t="shared" si="73"/>
        <v>597.15651834317919</v>
      </c>
      <c r="CS36" s="28">
        <f t="shared" si="74"/>
        <v>172.71634025295006</v>
      </c>
      <c r="CT36" s="28">
        <f t="shared" si="75"/>
        <v>424.4401780902291</v>
      </c>
      <c r="CU36" s="36">
        <f t="shared" si="76"/>
        <v>103205.36397367979</v>
      </c>
      <c r="CV36" s="122">
        <f t="shared" si="77"/>
        <v>0</v>
      </c>
      <c r="CW36" s="125">
        <f t="shared" si="78"/>
        <v>597.15651834317919</v>
      </c>
      <c r="CX36" s="138">
        <f t="shared" si="83"/>
        <v>1127.1765183431792</v>
      </c>
    </row>
    <row r="37" spans="2:102" x14ac:dyDescent="0.3">
      <c r="B37" s="86">
        <v>10</v>
      </c>
      <c r="C37" s="155">
        <f t="shared" si="3"/>
        <v>1127.1765183431792</v>
      </c>
      <c r="D37" s="10">
        <f t="shared" si="4"/>
        <v>120</v>
      </c>
      <c r="E37" s="10">
        <f t="shared" si="5"/>
        <v>1007.1765183431792</v>
      </c>
      <c r="F37" s="10">
        <f t="shared" si="6"/>
        <v>276.32377943427707</v>
      </c>
      <c r="G37" s="10">
        <f t="shared" si="7"/>
        <v>730.8527389089021</v>
      </c>
      <c r="H37" s="10">
        <f t="shared" si="1"/>
        <v>232743.29694313422</v>
      </c>
      <c r="I37" s="146">
        <f t="shared" si="79"/>
        <v>-1007.1765183431792</v>
      </c>
      <c r="J37" s="147">
        <f t="shared" si="80"/>
        <v>-1127.1765183431792</v>
      </c>
      <c r="S37" s="86">
        <v>10</v>
      </c>
      <c r="T37" s="9">
        <f t="shared" si="8"/>
        <v>10</v>
      </c>
      <c r="U37" s="10">
        <f t="shared" si="9"/>
        <v>33.54</v>
      </c>
      <c r="V37" s="10">
        <f t="shared" si="10"/>
        <v>2.5</v>
      </c>
      <c r="W37" s="10">
        <f t="shared" si="11"/>
        <v>31.04</v>
      </c>
      <c r="X37" s="10">
        <f t="shared" si="12"/>
        <v>5.969713987755255</v>
      </c>
      <c r="Y37" s="10">
        <f t="shared" si="13"/>
        <v>25.070286012244743</v>
      </c>
      <c r="Z37" s="10">
        <f t="shared" si="14"/>
        <v>4750.7009041919591</v>
      </c>
      <c r="AA37" s="16">
        <f t="shared" si="15"/>
        <v>32.986090189734952</v>
      </c>
      <c r="AB37" s="6"/>
      <c r="AC37" s="9">
        <f t="shared" si="16"/>
        <v>10</v>
      </c>
      <c r="AD37" s="10">
        <f t="shared" si="17"/>
        <v>64.61</v>
      </c>
      <c r="AE37" s="10">
        <f t="shared" si="18"/>
        <v>5</v>
      </c>
      <c r="AF37" s="10">
        <f t="shared" si="19"/>
        <v>59.61</v>
      </c>
      <c r="AG37" s="10">
        <f t="shared" si="20"/>
        <v>12.775042394015159</v>
      </c>
      <c r="AH37" s="10">
        <f t="shared" si="21"/>
        <v>46.83495760598484</v>
      </c>
      <c r="AI37" s="10">
        <f t="shared" si="22"/>
        <v>9534.4468379053851</v>
      </c>
      <c r="AJ37" s="16">
        <f t="shared" si="23"/>
        <v>63.542972187202601</v>
      </c>
      <c r="AK37" s="6"/>
      <c r="AL37" s="9">
        <f t="shared" si="24"/>
        <v>10</v>
      </c>
      <c r="AM37" s="10">
        <f t="shared" si="25"/>
        <v>124.91</v>
      </c>
      <c r="AN37" s="10">
        <f t="shared" si="26"/>
        <v>10</v>
      </c>
      <c r="AO37" s="10">
        <f t="shared" si="27"/>
        <v>114.91</v>
      </c>
      <c r="AP37" s="10">
        <f t="shared" si="28"/>
        <v>27.223204948373521</v>
      </c>
      <c r="AQ37" s="10">
        <f t="shared" si="29"/>
        <v>87.686795051626476</v>
      </c>
      <c r="AR37" s="10">
        <f t="shared" si="30"/>
        <v>19128.69316850615</v>
      </c>
      <c r="AS37" s="16">
        <f t="shared" si="31"/>
        <v>122.84712360166347</v>
      </c>
      <c r="AU37" s="2"/>
      <c r="AV37" s="2"/>
      <c r="AW37" s="2"/>
      <c r="AX37" s="2"/>
      <c r="AY37" s="9">
        <f t="shared" si="32"/>
        <v>10</v>
      </c>
      <c r="AZ37" s="31">
        <f t="shared" si="33"/>
        <v>10</v>
      </c>
      <c r="BA37" s="31">
        <f t="shared" si="2"/>
        <v>0</v>
      </c>
      <c r="BB37" s="10">
        <f t="shared" si="81"/>
        <v>30</v>
      </c>
      <c r="BC37" s="28">
        <f t="shared" si="34"/>
        <v>30</v>
      </c>
      <c r="BD37" s="10">
        <f t="shared" si="35"/>
        <v>0</v>
      </c>
      <c r="BE37" s="10">
        <f t="shared" si="82"/>
        <v>0</v>
      </c>
      <c r="BF37" s="44">
        <f t="shared" si="36"/>
        <v>60000</v>
      </c>
      <c r="BG37" s="80">
        <f t="shared" si="37"/>
        <v>29.504552942517847</v>
      </c>
      <c r="BH37" s="118"/>
      <c r="BI37" s="9">
        <f t="shared" si="38"/>
        <v>10</v>
      </c>
      <c r="BJ37" s="28">
        <f t="shared" si="39"/>
        <v>66.599999999999994</v>
      </c>
      <c r="BK37" s="28">
        <f t="shared" si="40"/>
        <v>5.5</v>
      </c>
      <c r="BL37" s="28">
        <f t="shared" si="41"/>
        <v>61.1</v>
      </c>
      <c r="BM37" s="28">
        <f t="shared" si="42"/>
        <v>15.894274727408055</v>
      </c>
      <c r="BN37" s="28">
        <f t="shared" si="43"/>
        <v>45.205725272591948</v>
      </c>
      <c r="BO37" s="36">
        <f t="shared" si="44"/>
        <v>10550.97742633278</v>
      </c>
      <c r="BP37" s="80">
        <f t="shared" si="45"/>
        <v>65.50010753238962</v>
      </c>
      <c r="BQ37" s="9">
        <f t="shared" si="46"/>
        <v>10</v>
      </c>
      <c r="BR37" s="28">
        <f t="shared" si="47"/>
        <v>76.53</v>
      </c>
      <c r="BS37" s="28">
        <f t="shared" si="48"/>
        <v>6.5</v>
      </c>
      <c r="BT37" s="28">
        <f t="shared" si="49"/>
        <v>70.03</v>
      </c>
      <c r="BU37" s="28">
        <f t="shared" si="50"/>
        <v>19.874239245762567</v>
      </c>
      <c r="BV37" s="28">
        <f t="shared" si="51"/>
        <v>50.155760754237434</v>
      </c>
      <c r="BW37" s="36">
        <f t="shared" si="52"/>
        <v>12501.995341832646</v>
      </c>
      <c r="BX37" s="80">
        <f t="shared" si="53"/>
        <v>75.266114556363036</v>
      </c>
      <c r="BY37" s="9">
        <f t="shared" si="54"/>
        <v>10</v>
      </c>
      <c r="BZ37" s="28">
        <f t="shared" si="55"/>
        <v>80.33</v>
      </c>
      <c r="CA37" s="28">
        <f t="shared" si="56"/>
        <v>7</v>
      </c>
      <c r="CB37" s="28">
        <f t="shared" si="57"/>
        <v>73.33</v>
      </c>
      <c r="CC37" s="28">
        <f t="shared" si="58"/>
        <v>22.578364174829545</v>
      </c>
      <c r="CD37" s="28">
        <f t="shared" si="59"/>
        <v>50.751635825170453</v>
      </c>
      <c r="CE37" s="36">
        <f t="shared" si="60"/>
        <v>13496.266869072557</v>
      </c>
      <c r="CF37" s="80">
        <f t="shared" si="61"/>
        <v>79.003357929081957</v>
      </c>
      <c r="CG37" s="9">
        <f t="shared" si="62"/>
        <v>0</v>
      </c>
      <c r="CH37" s="28">
        <f t="shared" si="63"/>
        <v>0</v>
      </c>
      <c r="CI37" s="28">
        <f t="shared" si="64"/>
        <v>0</v>
      </c>
      <c r="CJ37" s="28">
        <f t="shared" si="65"/>
        <v>0</v>
      </c>
      <c r="CK37" s="28">
        <f t="shared" si="66"/>
        <v>0</v>
      </c>
      <c r="CL37" s="28">
        <f t="shared" si="67"/>
        <v>0</v>
      </c>
      <c r="CM37" s="36">
        <f t="shared" si="68"/>
        <v>0</v>
      </c>
      <c r="CN37" s="80">
        <f t="shared" si="69"/>
        <v>0</v>
      </c>
      <c r="CO37" s="9">
        <f t="shared" si="70"/>
        <v>10</v>
      </c>
      <c r="CP37" s="28">
        <f t="shared" si="71"/>
        <v>650.65651834317919</v>
      </c>
      <c r="CQ37" s="28">
        <f t="shared" si="72"/>
        <v>53.5</v>
      </c>
      <c r="CR37" s="28">
        <f t="shared" si="73"/>
        <v>597.15651834317919</v>
      </c>
      <c r="CS37" s="28">
        <f t="shared" si="74"/>
        <v>172.00893995613299</v>
      </c>
      <c r="CT37" s="28">
        <f t="shared" si="75"/>
        <v>425.14757838704622</v>
      </c>
      <c r="CU37" s="36">
        <f t="shared" si="76"/>
        <v>102780.21639529275</v>
      </c>
      <c r="CV37" s="122">
        <f t="shared" si="77"/>
        <v>0</v>
      </c>
      <c r="CW37" s="125">
        <f t="shared" si="78"/>
        <v>597.15651834317919</v>
      </c>
      <c r="CX37" s="138">
        <f t="shared" si="83"/>
        <v>1127.1765183431792</v>
      </c>
    </row>
    <row r="38" spans="2:102" x14ac:dyDescent="0.3">
      <c r="B38" s="86">
        <v>11</v>
      </c>
      <c r="C38" s="155">
        <f t="shared" si="3"/>
        <v>1127.1765183431792</v>
      </c>
      <c r="D38" s="10">
        <f t="shared" si="4"/>
        <v>120</v>
      </c>
      <c r="E38" s="10">
        <f t="shared" si="5"/>
        <v>1007.1765183431792</v>
      </c>
      <c r="F38" s="10">
        <f t="shared" si="6"/>
        <v>275.16538477417384</v>
      </c>
      <c r="G38" s="10">
        <f t="shared" si="7"/>
        <v>732.01113356900532</v>
      </c>
      <c r="H38" s="10">
        <f t="shared" si="1"/>
        <v>232011.28580956522</v>
      </c>
      <c r="I38" s="146">
        <f t="shared" si="79"/>
        <v>-1007.1765183431792</v>
      </c>
      <c r="J38" s="147">
        <f t="shared" si="80"/>
        <v>-1127.1765183431792</v>
      </c>
      <c r="S38" s="86">
        <v>11</v>
      </c>
      <c r="T38" s="9">
        <f t="shared" si="8"/>
        <v>11</v>
      </c>
      <c r="U38" s="10">
        <f t="shared" si="9"/>
        <v>33.54</v>
      </c>
      <c r="V38" s="10">
        <f t="shared" si="10"/>
        <v>2.5</v>
      </c>
      <c r="W38" s="10">
        <f t="shared" si="11"/>
        <v>31.04</v>
      </c>
      <c r="X38" s="10">
        <f t="shared" si="12"/>
        <v>5.9383761302399485</v>
      </c>
      <c r="Y38" s="10">
        <f t="shared" si="13"/>
        <v>25.101623869760051</v>
      </c>
      <c r="Z38" s="10">
        <f t="shared" si="14"/>
        <v>4725.5992803221989</v>
      </c>
      <c r="AA38" s="16">
        <f t="shared" si="15"/>
        <v>32.931204848321087</v>
      </c>
      <c r="AB38" s="6"/>
      <c r="AC38" s="9">
        <f t="shared" si="16"/>
        <v>11</v>
      </c>
      <c r="AD38" s="10">
        <f t="shared" si="17"/>
        <v>64.61</v>
      </c>
      <c r="AE38" s="10">
        <f t="shared" si="18"/>
        <v>5</v>
      </c>
      <c r="AF38" s="10">
        <f t="shared" si="19"/>
        <v>59.61</v>
      </c>
      <c r="AG38" s="10">
        <f t="shared" si="20"/>
        <v>12.712595783873846</v>
      </c>
      <c r="AH38" s="10">
        <f t="shared" si="21"/>
        <v>46.897404216126155</v>
      </c>
      <c r="AI38" s="10">
        <f t="shared" si="22"/>
        <v>9487.5494336892589</v>
      </c>
      <c r="AJ38" s="16">
        <f t="shared" si="23"/>
        <v>63.437243448122402</v>
      </c>
      <c r="AK38" s="6"/>
      <c r="AL38" s="9">
        <f t="shared" si="24"/>
        <v>11</v>
      </c>
      <c r="AM38" s="10">
        <f t="shared" si="25"/>
        <v>124.91</v>
      </c>
      <c r="AN38" s="10">
        <f t="shared" si="26"/>
        <v>10</v>
      </c>
      <c r="AO38" s="10">
        <f t="shared" si="27"/>
        <v>114.91</v>
      </c>
      <c r="AP38" s="10">
        <f t="shared" si="28"/>
        <v>27.098981988717046</v>
      </c>
      <c r="AQ38" s="10">
        <f t="shared" si="29"/>
        <v>87.811018011282954</v>
      </c>
      <c r="AR38" s="10">
        <f t="shared" si="30"/>
        <v>19040.882150494868</v>
      </c>
      <c r="AS38" s="16">
        <f t="shared" si="31"/>
        <v>122.64271906988034</v>
      </c>
      <c r="AU38" s="2"/>
      <c r="AV38" s="2"/>
      <c r="AW38" s="2"/>
      <c r="AX38" s="2"/>
      <c r="AY38" s="9">
        <f t="shared" si="32"/>
        <v>11</v>
      </c>
      <c r="AZ38" s="31">
        <f t="shared" si="33"/>
        <v>11</v>
      </c>
      <c r="BA38" s="31">
        <f t="shared" si="2"/>
        <v>0</v>
      </c>
      <c r="BB38" s="10">
        <f t="shared" si="81"/>
        <v>30</v>
      </c>
      <c r="BC38" s="28">
        <f t="shared" si="34"/>
        <v>30</v>
      </c>
      <c r="BD38" s="10">
        <f t="shared" si="35"/>
        <v>0</v>
      </c>
      <c r="BE38" s="10">
        <f t="shared" si="82"/>
        <v>0</v>
      </c>
      <c r="BF38" s="44">
        <f t="shared" si="36"/>
        <v>60000</v>
      </c>
      <c r="BG38" s="80">
        <f t="shared" si="37"/>
        <v>29.455460508337286</v>
      </c>
      <c r="BH38" s="118"/>
      <c r="BI38" s="9">
        <f t="shared" si="38"/>
        <v>11</v>
      </c>
      <c r="BJ38" s="28">
        <f t="shared" si="39"/>
        <v>66.599999999999994</v>
      </c>
      <c r="BK38" s="28">
        <f t="shared" si="40"/>
        <v>5.5</v>
      </c>
      <c r="BL38" s="28">
        <f t="shared" si="41"/>
        <v>61.1</v>
      </c>
      <c r="BM38" s="28">
        <f t="shared" si="42"/>
        <v>15.826466139499168</v>
      </c>
      <c r="BN38" s="28">
        <f t="shared" si="43"/>
        <v>45.273533860500834</v>
      </c>
      <c r="BO38" s="36">
        <f t="shared" si="44"/>
        <v>10505.703892472278</v>
      </c>
      <c r="BP38" s="80">
        <f t="shared" si="45"/>
        <v>65.391122328508771</v>
      </c>
      <c r="BQ38" s="9">
        <f t="shared" si="46"/>
        <v>11</v>
      </c>
      <c r="BR38" s="28">
        <f t="shared" si="47"/>
        <v>76.53</v>
      </c>
      <c r="BS38" s="28">
        <f t="shared" si="48"/>
        <v>6.5</v>
      </c>
      <c r="BT38" s="28">
        <f t="shared" si="49"/>
        <v>70.03</v>
      </c>
      <c r="BU38" s="28">
        <f t="shared" si="50"/>
        <v>19.79482595790169</v>
      </c>
      <c r="BV38" s="28">
        <f t="shared" si="51"/>
        <v>50.235174042098308</v>
      </c>
      <c r="BW38" s="36">
        <f t="shared" si="52"/>
        <v>12451.760167790548</v>
      </c>
      <c r="BX38" s="80">
        <f t="shared" si="53"/>
        <v>75.140879756768413</v>
      </c>
      <c r="BY38" s="9">
        <f t="shared" si="54"/>
        <v>11</v>
      </c>
      <c r="BZ38" s="28">
        <f t="shared" si="55"/>
        <v>80.33</v>
      </c>
      <c r="CA38" s="28">
        <f t="shared" si="56"/>
        <v>7</v>
      </c>
      <c r="CB38" s="28">
        <f t="shared" si="57"/>
        <v>73.33</v>
      </c>
      <c r="CC38" s="28">
        <f t="shared" si="58"/>
        <v>22.493778115120929</v>
      </c>
      <c r="CD38" s="28">
        <f t="shared" si="59"/>
        <v>50.836221884879066</v>
      </c>
      <c r="CE38" s="36">
        <f t="shared" si="60"/>
        <v>13445.430647187677</v>
      </c>
      <c r="CF38" s="80">
        <f t="shared" si="61"/>
        <v>78.87190475449114</v>
      </c>
      <c r="CG38" s="9">
        <f t="shared" si="62"/>
        <v>0</v>
      </c>
      <c r="CH38" s="28">
        <f t="shared" si="63"/>
        <v>0</v>
      </c>
      <c r="CI38" s="28">
        <f t="shared" si="64"/>
        <v>0</v>
      </c>
      <c r="CJ38" s="28">
        <f t="shared" si="65"/>
        <v>0</v>
      </c>
      <c r="CK38" s="28">
        <f t="shared" si="66"/>
        <v>0</v>
      </c>
      <c r="CL38" s="28">
        <f t="shared" si="67"/>
        <v>0</v>
      </c>
      <c r="CM38" s="36">
        <f t="shared" si="68"/>
        <v>0</v>
      </c>
      <c r="CN38" s="80">
        <f t="shared" si="69"/>
        <v>0</v>
      </c>
      <c r="CO38" s="9">
        <f t="shared" si="70"/>
        <v>11</v>
      </c>
      <c r="CP38" s="28">
        <f t="shared" si="71"/>
        <v>650.65651834317919</v>
      </c>
      <c r="CQ38" s="28">
        <f t="shared" si="72"/>
        <v>53.5</v>
      </c>
      <c r="CR38" s="28">
        <f t="shared" si="73"/>
        <v>597.15651834317919</v>
      </c>
      <c r="CS38" s="28">
        <f t="shared" si="74"/>
        <v>171.30036065882123</v>
      </c>
      <c r="CT38" s="28">
        <f t="shared" si="75"/>
        <v>425.85615768435798</v>
      </c>
      <c r="CU38" s="36">
        <f t="shared" si="76"/>
        <v>102354.36023760839</v>
      </c>
      <c r="CV38" s="122">
        <f t="shared" si="77"/>
        <v>0</v>
      </c>
      <c r="CW38" s="125">
        <f t="shared" si="78"/>
        <v>597.15651834317919</v>
      </c>
      <c r="CX38" s="138">
        <f t="shared" si="83"/>
        <v>1127.1765183431792</v>
      </c>
    </row>
    <row r="39" spans="2:102" s="207" customFormat="1" x14ac:dyDescent="0.3">
      <c r="B39" s="86">
        <v>12</v>
      </c>
      <c r="C39" s="208">
        <f t="shared" si="3"/>
        <v>1127.1765183431792</v>
      </c>
      <c r="D39" s="209">
        <f t="shared" si="4"/>
        <v>120</v>
      </c>
      <c r="E39" s="209">
        <f t="shared" si="5"/>
        <v>1007.1765183431792</v>
      </c>
      <c r="F39" s="209">
        <f t="shared" si="6"/>
        <v>274.00514230422641</v>
      </c>
      <c r="G39" s="209">
        <f t="shared" si="7"/>
        <v>733.17137603895276</v>
      </c>
      <c r="H39" s="209">
        <f t="shared" si="1"/>
        <v>231278.11443352627</v>
      </c>
      <c r="I39" s="146">
        <f t="shared" si="79"/>
        <v>-1007.1765183431792</v>
      </c>
      <c r="J39" s="147">
        <f t="shared" si="80"/>
        <v>-1127.1765183431792</v>
      </c>
      <c r="S39" s="86">
        <v>12</v>
      </c>
      <c r="T39" s="210">
        <f t="shared" si="8"/>
        <v>12</v>
      </c>
      <c r="U39" s="209">
        <f t="shared" si="9"/>
        <v>33.54</v>
      </c>
      <c r="V39" s="209">
        <f t="shared" si="10"/>
        <v>2.5</v>
      </c>
      <c r="W39" s="209">
        <f t="shared" si="11"/>
        <v>31.04</v>
      </c>
      <c r="X39" s="209">
        <f t="shared" si="12"/>
        <v>5.9069991004027491</v>
      </c>
      <c r="Y39" s="209">
        <f t="shared" si="13"/>
        <v>25.133000899597249</v>
      </c>
      <c r="Z39" s="209">
        <f t="shared" si="14"/>
        <v>4700.4662794226015</v>
      </c>
      <c r="AA39" s="211">
        <f t="shared" si="15"/>
        <v>32.876410830270636</v>
      </c>
      <c r="AB39" s="212"/>
      <c r="AC39" s="210">
        <f t="shared" si="16"/>
        <v>12</v>
      </c>
      <c r="AD39" s="209">
        <f t="shared" si="17"/>
        <v>64.61</v>
      </c>
      <c r="AE39" s="209">
        <f t="shared" si="18"/>
        <v>5</v>
      </c>
      <c r="AF39" s="209">
        <f t="shared" si="19"/>
        <v>59.61</v>
      </c>
      <c r="AG39" s="209">
        <f t="shared" si="20"/>
        <v>12.650065911585678</v>
      </c>
      <c r="AH39" s="209">
        <f t="shared" si="21"/>
        <v>46.959934088414322</v>
      </c>
      <c r="AI39" s="209">
        <f t="shared" si="22"/>
        <v>9440.5894996008446</v>
      </c>
      <c r="AJ39" s="211">
        <f t="shared" si="23"/>
        <v>63.331690630405056</v>
      </c>
      <c r="AK39" s="212"/>
      <c r="AL39" s="210">
        <f t="shared" si="24"/>
        <v>12</v>
      </c>
      <c r="AM39" s="209">
        <f t="shared" si="25"/>
        <v>124.91</v>
      </c>
      <c r="AN39" s="209">
        <f t="shared" si="26"/>
        <v>10</v>
      </c>
      <c r="AO39" s="209">
        <f t="shared" si="27"/>
        <v>114.91</v>
      </c>
      <c r="AP39" s="209">
        <f t="shared" si="28"/>
        <v>26.974583046534402</v>
      </c>
      <c r="AQ39" s="209">
        <f t="shared" si="29"/>
        <v>87.935416953465591</v>
      </c>
      <c r="AR39" s="209">
        <f t="shared" si="30"/>
        <v>18952.946733541401</v>
      </c>
      <c r="AS39" s="211">
        <f t="shared" si="31"/>
        <v>122.43865464547122</v>
      </c>
      <c r="AY39" s="210">
        <f t="shared" si="32"/>
        <v>12</v>
      </c>
      <c r="AZ39" s="213">
        <f t="shared" si="33"/>
        <v>12</v>
      </c>
      <c r="BA39" s="213">
        <f t="shared" si="2"/>
        <v>0</v>
      </c>
      <c r="BB39" s="209">
        <f t="shared" si="81"/>
        <v>30</v>
      </c>
      <c r="BC39" s="214">
        <f t="shared" si="34"/>
        <v>30</v>
      </c>
      <c r="BD39" s="209">
        <f t="shared" si="35"/>
        <v>0</v>
      </c>
      <c r="BE39" s="209">
        <f t="shared" si="82"/>
        <v>0</v>
      </c>
      <c r="BF39" s="215">
        <f t="shared" si="36"/>
        <v>60000</v>
      </c>
      <c r="BG39" s="216">
        <f t="shared" si="37"/>
        <v>29.406449758739388</v>
      </c>
      <c r="BH39" s="217"/>
      <c r="BI39" s="210">
        <f t="shared" si="38"/>
        <v>12</v>
      </c>
      <c r="BJ39" s="214">
        <f t="shared" si="39"/>
        <v>66.599999999999994</v>
      </c>
      <c r="BK39" s="214">
        <f t="shared" si="40"/>
        <v>5.5</v>
      </c>
      <c r="BL39" s="214">
        <f t="shared" si="41"/>
        <v>61.1</v>
      </c>
      <c r="BM39" s="214">
        <f t="shared" si="42"/>
        <v>15.758555838708416</v>
      </c>
      <c r="BN39" s="214">
        <f t="shared" si="43"/>
        <v>45.341444161291584</v>
      </c>
      <c r="BO39" s="218">
        <f t="shared" si="44"/>
        <v>10460.362448310987</v>
      </c>
      <c r="BP39" s="216">
        <f t="shared" si="45"/>
        <v>65.282318464401428</v>
      </c>
      <c r="BQ39" s="210">
        <f t="shared" si="46"/>
        <v>12</v>
      </c>
      <c r="BR39" s="214">
        <f t="shared" si="47"/>
        <v>76.53</v>
      </c>
      <c r="BS39" s="214">
        <f t="shared" si="48"/>
        <v>6.5</v>
      </c>
      <c r="BT39" s="214">
        <f t="shared" si="49"/>
        <v>70.03</v>
      </c>
      <c r="BU39" s="214">
        <f t="shared" si="50"/>
        <v>19.715286932335033</v>
      </c>
      <c r="BV39" s="214">
        <f t="shared" si="51"/>
        <v>50.314713067664968</v>
      </c>
      <c r="BW39" s="218">
        <f t="shared" si="52"/>
        <v>12401.445454722883</v>
      </c>
      <c r="BX39" s="216">
        <f t="shared" si="53"/>
        <v>75.015853334544175</v>
      </c>
      <c r="BY39" s="210">
        <f t="shared" si="54"/>
        <v>12</v>
      </c>
      <c r="BZ39" s="214">
        <f t="shared" si="55"/>
        <v>80.33</v>
      </c>
      <c r="CA39" s="214">
        <f t="shared" si="56"/>
        <v>7</v>
      </c>
      <c r="CB39" s="214">
        <f t="shared" si="57"/>
        <v>73.33</v>
      </c>
      <c r="CC39" s="214">
        <f t="shared" si="58"/>
        <v>22.409051078646129</v>
      </c>
      <c r="CD39" s="214">
        <f t="shared" si="59"/>
        <v>50.920948921353869</v>
      </c>
      <c r="CE39" s="218">
        <f t="shared" si="60"/>
        <v>13394.509698266324</v>
      </c>
      <c r="CF39" s="216">
        <f t="shared" si="61"/>
        <v>78.740670303984501</v>
      </c>
      <c r="CG39" s="210">
        <f t="shared" si="62"/>
        <v>0</v>
      </c>
      <c r="CH39" s="214">
        <f t="shared" si="63"/>
        <v>0</v>
      </c>
      <c r="CI39" s="214">
        <f t="shared" si="64"/>
        <v>0</v>
      </c>
      <c r="CJ39" s="214">
        <f t="shared" si="65"/>
        <v>0</v>
      </c>
      <c r="CK39" s="214">
        <f t="shared" si="66"/>
        <v>0</v>
      </c>
      <c r="CL39" s="214">
        <f t="shared" si="67"/>
        <v>0</v>
      </c>
      <c r="CM39" s="218">
        <f t="shared" si="68"/>
        <v>0</v>
      </c>
      <c r="CN39" s="216">
        <f t="shared" si="69"/>
        <v>0</v>
      </c>
      <c r="CO39" s="210">
        <f t="shared" si="70"/>
        <v>12</v>
      </c>
      <c r="CP39" s="28">
        <f t="shared" si="71"/>
        <v>650.65651834317919</v>
      </c>
      <c r="CQ39" s="214">
        <f t="shared" si="72"/>
        <v>53.5</v>
      </c>
      <c r="CR39" s="214">
        <f t="shared" si="73"/>
        <v>597.15651834317919</v>
      </c>
      <c r="CS39" s="214">
        <f t="shared" si="74"/>
        <v>170.59060039601397</v>
      </c>
      <c r="CT39" s="214">
        <f t="shared" si="75"/>
        <v>426.56591794716519</v>
      </c>
      <c r="CU39" s="218">
        <f t="shared" si="76"/>
        <v>101927.79431966122</v>
      </c>
      <c r="CV39" s="219">
        <f t="shared" si="77"/>
        <v>0</v>
      </c>
      <c r="CW39" s="220">
        <f t="shared" si="78"/>
        <v>597.15651834317919</v>
      </c>
      <c r="CX39" s="221">
        <f t="shared" si="83"/>
        <v>1127.1765183431792</v>
      </c>
    </row>
    <row r="40" spans="2:102" x14ac:dyDescent="0.3">
      <c r="B40" s="86">
        <v>13</v>
      </c>
      <c r="C40" s="155">
        <f t="shared" si="3"/>
        <v>1127.1765183431792</v>
      </c>
      <c r="D40" s="10">
        <f t="shared" si="4"/>
        <v>120</v>
      </c>
      <c r="E40" s="10">
        <f t="shared" si="5"/>
        <v>1007.1765183431792</v>
      </c>
      <c r="F40" s="10">
        <f t="shared" si="6"/>
        <v>272.84304906025329</v>
      </c>
      <c r="G40" s="10">
        <f t="shared" si="7"/>
        <v>734.33346928292588</v>
      </c>
      <c r="H40" s="10">
        <f t="shared" si="1"/>
        <v>230543.78096424334</v>
      </c>
      <c r="I40" s="146">
        <f t="shared" si="79"/>
        <v>-1007.1765183431792</v>
      </c>
      <c r="J40" s="147">
        <f t="shared" si="80"/>
        <v>-1127.1765183431792</v>
      </c>
      <c r="S40" s="86">
        <v>13</v>
      </c>
      <c r="T40" s="9">
        <f t="shared" si="8"/>
        <v>13</v>
      </c>
      <c r="U40" s="10">
        <f t="shared" si="9"/>
        <v>33.54</v>
      </c>
      <c r="V40" s="10">
        <f t="shared" si="10"/>
        <v>2.5</v>
      </c>
      <c r="W40" s="10">
        <f t="shared" si="11"/>
        <v>31.04</v>
      </c>
      <c r="X40" s="10">
        <f t="shared" si="12"/>
        <v>5.8755828492782518</v>
      </c>
      <c r="Y40" s="10">
        <f t="shared" si="13"/>
        <v>25.164417150721746</v>
      </c>
      <c r="Z40" s="10">
        <f t="shared" si="14"/>
        <v>4675.3018622718801</v>
      </c>
      <c r="AA40" s="16">
        <f t="shared" si="15"/>
        <v>32.821707983631249</v>
      </c>
      <c r="AB40" s="6"/>
      <c r="AC40" s="9">
        <f t="shared" si="16"/>
        <v>13</v>
      </c>
      <c r="AD40" s="10">
        <f t="shared" si="17"/>
        <v>64.61</v>
      </c>
      <c r="AE40" s="10">
        <f t="shared" si="18"/>
        <v>5</v>
      </c>
      <c r="AF40" s="10">
        <f t="shared" si="19"/>
        <v>59.61</v>
      </c>
      <c r="AG40" s="10">
        <f t="shared" si="20"/>
        <v>12.58745266613446</v>
      </c>
      <c r="AH40" s="10">
        <f t="shared" si="21"/>
        <v>47.022547333865539</v>
      </c>
      <c r="AI40" s="10">
        <f t="shared" si="22"/>
        <v>9393.5669522669796</v>
      </c>
      <c r="AJ40" s="16">
        <f t="shared" si="23"/>
        <v>63.22631344133616</v>
      </c>
      <c r="AK40" s="6"/>
      <c r="AL40" s="9">
        <f t="shared" si="24"/>
        <v>13</v>
      </c>
      <c r="AM40" s="10">
        <f t="shared" si="25"/>
        <v>124.91</v>
      </c>
      <c r="AN40" s="10">
        <f t="shared" si="26"/>
        <v>10</v>
      </c>
      <c r="AO40" s="10">
        <f t="shared" si="27"/>
        <v>114.91</v>
      </c>
      <c r="AP40" s="10">
        <f t="shared" si="28"/>
        <v>26.850007872516986</v>
      </c>
      <c r="AQ40" s="10">
        <f t="shared" si="29"/>
        <v>88.059992127483014</v>
      </c>
      <c r="AR40" s="10">
        <f t="shared" si="30"/>
        <v>18864.886741413917</v>
      </c>
      <c r="AS40" s="16">
        <f t="shared" si="31"/>
        <v>122.23492976253365</v>
      </c>
      <c r="AU40" s="2"/>
      <c r="AV40" s="2"/>
      <c r="AW40" s="2"/>
      <c r="AX40" s="2"/>
      <c r="AY40" s="9">
        <f t="shared" si="32"/>
        <v>13</v>
      </c>
      <c r="AZ40" s="31">
        <f t="shared" si="33"/>
        <v>13</v>
      </c>
      <c r="BA40" s="31">
        <f t="shared" si="2"/>
        <v>0</v>
      </c>
      <c r="BB40" s="10">
        <f t="shared" si="81"/>
        <v>30</v>
      </c>
      <c r="BC40" s="28">
        <f t="shared" si="34"/>
        <v>30</v>
      </c>
      <c r="BD40" s="10">
        <f t="shared" si="35"/>
        <v>0</v>
      </c>
      <c r="BE40" s="10">
        <f t="shared" si="82"/>
        <v>0</v>
      </c>
      <c r="BF40" s="44">
        <f t="shared" si="36"/>
        <v>60000</v>
      </c>
      <c r="BG40" s="80">
        <f t="shared" si="37"/>
        <v>29.357520557809703</v>
      </c>
      <c r="BH40" s="118"/>
      <c r="BI40" s="9">
        <f t="shared" si="38"/>
        <v>13</v>
      </c>
      <c r="BJ40" s="28">
        <f t="shared" si="39"/>
        <v>66.599999999999994</v>
      </c>
      <c r="BK40" s="28">
        <f t="shared" si="40"/>
        <v>5.5</v>
      </c>
      <c r="BL40" s="28">
        <f t="shared" si="41"/>
        <v>61.1</v>
      </c>
      <c r="BM40" s="28">
        <f t="shared" si="42"/>
        <v>15.690543672466481</v>
      </c>
      <c r="BN40" s="28">
        <f t="shared" si="43"/>
        <v>45.409456327533519</v>
      </c>
      <c r="BO40" s="36">
        <f t="shared" si="44"/>
        <v>10414.952991983453</v>
      </c>
      <c r="BP40" s="80">
        <f t="shared" si="45"/>
        <v>65.173695638337534</v>
      </c>
      <c r="BQ40" s="9">
        <f t="shared" si="46"/>
        <v>13</v>
      </c>
      <c r="BR40" s="28">
        <f t="shared" si="47"/>
        <v>76.53</v>
      </c>
      <c r="BS40" s="28">
        <f t="shared" si="48"/>
        <v>6.5</v>
      </c>
      <c r="BT40" s="28">
        <f t="shared" si="49"/>
        <v>70.03</v>
      </c>
      <c r="BU40" s="28">
        <f t="shared" si="50"/>
        <v>19.635621969977898</v>
      </c>
      <c r="BV40" s="28">
        <f t="shared" si="51"/>
        <v>50.394378030022104</v>
      </c>
      <c r="BW40" s="36">
        <f t="shared" si="52"/>
        <v>12351.051076692862</v>
      </c>
      <c r="BX40" s="80">
        <f t="shared" si="53"/>
        <v>74.891034942972553</v>
      </c>
      <c r="BY40" s="9">
        <f t="shared" si="54"/>
        <v>13</v>
      </c>
      <c r="BZ40" s="28">
        <f t="shared" si="55"/>
        <v>80.33</v>
      </c>
      <c r="CA40" s="28">
        <f t="shared" si="56"/>
        <v>7</v>
      </c>
      <c r="CB40" s="28">
        <f t="shared" si="57"/>
        <v>73.33</v>
      </c>
      <c r="CC40" s="28">
        <f t="shared" si="58"/>
        <v>22.324182830443874</v>
      </c>
      <c r="CD40" s="28">
        <f t="shared" si="59"/>
        <v>51.005817169556124</v>
      </c>
      <c r="CE40" s="36">
        <f t="shared" si="60"/>
        <v>13343.503881096767</v>
      </c>
      <c r="CF40" s="80">
        <f t="shared" si="61"/>
        <v>78.609654213628446</v>
      </c>
      <c r="CG40" s="9">
        <f t="shared" si="62"/>
        <v>0</v>
      </c>
      <c r="CH40" s="28">
        <f t="shared" si="63"/>
        <v>0</v>
      </c>
      <c r="CI40" s="28">
        <f t="shared" si="64"/>
        <v>0</v>
      </c>
      <c r="CJ40" s="28">
        <f t="shared" si="65"/>
        <v>0</v>
      </c>
      <c r="CK40" s="28">
        <f t="shared" si="66"/>
        <v>0</v>
      </c>
      <c r="CL40" s="28">
        <f t="shared" si="67"/>
        <v>0</v>
      </c>
      <c r="CM40" s="36">
        <f t="shared" si="68"/>
        <v>0</v>
      </c>
      <c r="CN40" s="80">
        <f t="shared" si="69"/>
        <v>0</v>
      </c>
      <c r="CO40" s="9">
        <f t="shared" si="70"/>
        <v>13</v>
      </c>
      <c r="CP40" s="28">
        <f t="shared" si="71"/>
        <v>650.65651834317919</v>
      </c>
      <c r="CQ40" s="28">
        <f t="shared" si="72"/>
        <v>53.5</v>
      </c>
      <c r="CR40" s="28">
        <f t="shared" si="73"/>
        <v>597.15651834317919</v>
      </c>
      <c r="CS40" s="28">
        <f t="shared" si="74"/>
        <v>169.87965719943537</v>
      </c>
      <c r="CT40" s="28">
        <f t="shared" si="75"/>
        <v>427.27686114374382</v>
      </c>
      <c r="CU40" s="36">
        <f t="shared" si="76"/>
        <v>101500.51745851747</v>
      </c>
      <c r="CV40" s="122">
        <f t="shared" si="77"/>
        <v>0</v>
      </c>
      <c r="CW40" s="125">
        <f t="shared" si="78"/>
        <v>597.15651834317919</v>
      </c>
      <c r="CX40" s="138">
        <f t="shared" si="83"/>
        <v>1127.1765183431792</v>
      </c>
    </row>
    <row r="41" spans="2:102" x14ac:dyDescent="0.3">
      <c r="B41" s="86">
        <v>14</v>
      </c>
      <c r="C41" s="155">
        <f t="shared" si="3"/>
        <v>1127.1765183431792</v>
      </c>
      <c r="D41" s="10">
        <f t="shared" si="4"/>
        <v>120</v>
      </c>
      <c r="E41" s="10">
        <f t="shared" si="5"/>
        <v>1007.1765183431792</v>
      </c>
      <c r="F41" s="10">
        <f t="shared" si="6"/>
        <v>271.67910207329481</v>
      </c>
      <c r="G41" s="10">
        <f t="shared" si="7"/>
        <v>735.4974162698843</v>
      </c>
      <c r="H41" s="10">
        <f t="shared" si="1"/>
        <v>229808.28354797343</v>
      </c>
      <c r="I41" s="146">
        <f t="shared" si="79"/>
        <v>-1007.1765183431792</v>
      </c>
      <c r="J41" s="147">
        <f t="shared" si="80"/>
        <v>-1127.1765183431792</v>
      </c>
      <c r="S41" s="86">
        <v>14</v>
      </c>
      <c r="T41" s="9">
        <f t="shared" si="8"/>
        <v>14</v>
      </c>
      <c r="U41" s="10">
        <f t="shared" si="9"/>
        <v>33.54</v>
      </c>
      <c r="V41" s="10">
        <f t="shared" si="10"/>
        <v>2.5</v>
      </c>
      <c r="W41" s="10">
        <f t="shared" si="11"/>
        <v>31.04</v>
      </c>
      <c r="X41" s="10">
        <f t="shared" si="12"/>
        <v>5.8441273278398498</v>
      </c>
      <c r="Y41" s="10">
        <f t="shared" si="13"/>
        <v>25.195872672160149</v>
      </c>
      <c r="Z41" s="10">
        <f t="shared" si="14"/>
        <v>4650.1059895997196</v>
      </c>
      <c r="AA41" s="16">
        <f t="shared" si="15"/>
        <v>32.767096156703396</v>
      </c>
      <c r="AB41" s="6"/>
      <c r="AC41" s="9">
        <f t="shared" si="16"/>
        <v>14</v>
      </c>
      <c r="AD41" s="10">
        <f t="shared" si="17"/>
        <v>64.61</v>
      </c>
      <c r="AE41" s="10">
        <f t="shared" si="18"/>
        <v>5</v>
      </c>
      <c r="AF41" s="10">
        <f t="shared" si="19"/>
        <v>59.61</v>
      </c>
      <c r="AG41" s="10">
        <f t="shared" si="20"/>
        <v>12.524755936355973</v>
      </c>
      <c r="AH41" s="10">
        <f t="shared" si="21"/>
        <v>47.085244063644026</v>
      </c>
      <c r="AI41" s="10">
        <f t="shared" si="22"/>
        <v>9346.4817082033351</v>
      </c>
      <c r="AJ41" s="16">
        <f t="shared" si="23"/>
        <v>63.121111588688329</v>
      </c>
      <c r="AK41" s="6"/>
      <c r="AL41" s="9">
        <f t="shared" si="24"/>
        <v>14</v>
      </c>
      <c r="AM41" s="10">
        <f t="shared" si="25"/>
        <v>124.91</v>
      </c>
      <c r="AN41" s="10">
        <f t="shared" si="26"/>
        <v>10</v>
      </c>
      <c r="AO41" s="10">
        <f t="shared" si="27"/>
        <v>114.91</v>
      </c>
      <c r="AP41" s="10">
        <f t="shared" si="28"/>
        <v>26.72525621700305</v>
      </c>
      <c r="AQ41" s="10">
        <f t="shared" si="29"/>
        <v>88.184743782996946</v>
      </c>
      <c r="AR41" s="10">
        <f t="shared" si="30"/>
        <v>18776.70199763092</v>
      </c>
      <c r="AS41" s="16">
        <f t="shared" si="31"/>
        <v>122.03154385610678</v>
      </c>
      <c r="AU41" s="2"/>
      <c r="AV41" s="2"/>
      <c r="AW41" s="2"/>
      <c r="AX41" s="2"/>
      <c r="AY41" s="9">
        <f t="shared" si="32"/>
        <v>14</v>
      </c>
      <c r="AZ41" s="31">
        <f t="shared" si="33"/>
        <v>14</v>
      </c>
      <c r="BA41" s="31">
        <f t="shared" si="2"/>
        <v>0</v>
      </c>
      <c r="BB41" s="10">
        <f t="shared" si="81"/>
        <v>30</v>
      </c>
      <c r="BC41" s="28">
        <f t="shared" si="34"/>
        <v>30</v>
      </c>
      <c r="BD41" s="10">
        <f t="shared" si="35"/>
        <v>0</v>
      </c>
      <c r="BE41" s="10">
        <f t="shared" si="82"/>
        <v>0</v>
      </c>
      <c r="BF41" s="44">
        <f t="shared" si="36"/>
        <v>60000</v>
      </c>
      <c r="BG41" s="80">
        <f t="shared" si="37"/>
        <v>29.308672769859928</v>
      </c>
      <c r="BH41" s="118"/>
      <c r="BI41" s="9">
        <f t="shared" si="38"/>
        <v>14</v>
      </c>
      <c r="BJ41" s="28">
        <f t="shared" si="39"/>
        <v>66.599999999999994</v>
      </c>
      <c r="BK41" s="28">
        <f t="shared" si="40"/>
        <v>5.5</v>
      </c>
      <c r="BL41" s="28">
        <f t="shared" si="41"/>
        <v>61.1</v>
      </c>
      <c r="BM41" s="28">
        <f t="shared" si="42"/>
        <v>15.622429487975177</v>
      </c>
      <c r="BN41" s="28">
        <f t="shared" si="43"/>
        <v>45.477570512024826</v>
      </c>
      <c r="BO41" s="36">
        <f t="shared" si="44"/>
        <v>10369.475421471428</v>
      </c>
      <c r="BP41" s="80">
        <f t="shared" si="45"/>
        <v>65.065253549089036</v>
      </c>
      <c r="BQ41" s="9">
        <f t="shared" si="46"/>
        <v>14</v>
      </c>
      <c r="BR41" s="28">
        <f t="shared" si="47"/>
        <v>76.53</v>
      </c>
      <c r="BS41" s="28">
        <f t="shared" si="48"/>
        <v>6.5</v>
      </c>
      <c r="BT41" s="28">
        <f t="shared" si="49"/>
        <v>70.03</v>
      </c>
      <c r="BU41" s="28">
        <f t="shared" si="50"/>
        <v>19.555830871430363</v>
      </c>
      <c r="BV41" s="28">
        <f t="shared" si="51"/>
        <v>50.474169128569642</v>
      </c>
      <c r="BW41" s="36">
        <f t="shared" si="52"/>
        <v>12300.576907564293</v>
      </c>
      <c r="BX41" s="80">
        <f t="shared" si="53"/>
        <v>74.76642423591268</v>
      </c>
      <c r="BY41" s="9">
        <f t="shared" si="54"/>
        <v>14</v>
      </c>
      <c r="BZ41" s="28">
        <f t="shared" si="55"/>
        <v>80.33</v>
      </c>
      <c r="CA41" s="28">
        <f t="shared" si="56"/>
        <v>7</v>
      </c>
      <c r="CB41" s="28">
        <f t="shared" si="57"/>
        <v>73.33</v>
      </c>
      <c r="CC41" s="28">
        <f t="shared" si="58"/>
        <v>22.23917313516128</v>
      </c>
      <c r="CD41" s="28">
        <f t="shared" si="59"/>
        <v>51.090826864838718</v>
      </c>
      <c r="CE41" s="36">
        <f t="shared" si="60"/>
        <v>13292.413054231929</v>
      </c>
      <c r="CF41" s="80">
        <f t="shared" si="61"/>
        <v>78.478856120094932</v>
      </c>
      <c r="CG41" s="9">
        <f t="shared" si="62"/>
        <v>0</v>
      </c>
      <c r="CH41" s="28">
        <f t="shared" si="63"/>
        <v>0</v>
      </c>
      <c r="CI41" s="28">
        <f t="shared" si="64"/>
        <v>0</v>
      </c>
      <c r="CJ41" s="28">
        <f t="shared" si="65"/>
        <v>0</v>
      </c>
      <c r="CK41" s="28">
        <f t="shared" si="66"/>
        <v>0</v>
      </c>
      <c r="CL41" s="28">
        <f t="shared" si="67"/>
        <v>0</v>
      </c>
      <c r="CM41" s="36">
        <f t="shared" si="68"/>
        <v>0</v>
      </c>
      <c r="CN41" s="80">
        <f t="shared" si="69"/>
        <v>0</v>
      </c>
      <c r="CO41" s="9">
        <f t="shared" si="70"/>
        <v>14</v>
      </c>
      <c r="CP41" s="28">
        <f t="shared" si="71"/>
        <v>650.65651834317919</v>
      </c>
      <c r="CQ41" s="28">
        <f t="shared" si="72"/>
        <v>53.5</v>
      </c>
      <c r="CR41" s="28">
        <f t="shared" si="73"/>
        <v>597.15651834317919</v>
      </c>
      <c r="CS41" s="28">
        <f t="shared" si="74"/>
        <v>169.16752909752913</v>
      </c>
      <c r="CT41" s="28">
        <f t="shared" si="75"/>
        <v>427.98898924565003</v>
      </c>
      <c r="CU41" s="36">
        <f t="shared" si="76"/>
        <v>101072.52846927181</v>
      </c>
      <c r="CV41" s="122">
        <f t="shared" si="77"/>
        <v>0</v>
      </c>
      <c r="CW41" s="125">
        <f t="shared" si="78"/>
        <v>597.15651834317919</v>
      </c>
      <c r="CX41" s="138">
        <f t="shared" si="83"/>
        <v>1127.1765183431792</v>
      </c>
    </row>
    <row r="42" spans="2:102" x14ac:dyDescent="0.3">
      <c r="B42" s="86">
        <v>15</v>
      </c>
      <c r="C42" s="155">
        <f t="shared" si="3"/>
        <v>1127.1765183431792</v>
      </c>
      <c r="D42" s="10">
        <f t="shared" si="4"/>
        <v>120</v>
      </c>
      <c r="E42" s="10">
        <f t="shared" si="5"/>
        <v>1007.1765183431792</v>
      </c>
      <c r="F42" s="10">
        <f t="shared" si="6"/>
        <v>270.51329836960474</v>
      </c>
      <c r="G42" s="10">
        <f t="shared" si="7"/>
        <v>736.66321997357431</v>
      </c>
      <c r="H42" s="10">
        <f t="shared" si="1"/>
        <v>229071.62032799987</v>
      </c>
      <c r="I42" s="146">
        <f t="shared" si="79"/>
        <v>-1007.1765183431792</v>
      </c>
      <c r="J42" s="147">
        <f t="shared" si="80"/>
        <v>-1127.1765183431792</v>
      </c>
      <c r="S42" s="86">
        <v>15</v>
      </c>
      <c r="T42" s="9">
        <f t="shared" si="8"/>
        <v>15</v>
      </c>
      <c r="U42" s="10">
        <f t="shared" si="9"/>
        <v>33.54</v>
      </c>
      <c r="V42" s="10">
        <f t="shared" si="10"/>
        <v>2.5</v>
      </c>
      <c r="W42" s="10">
        <f t="shared" si="11"/>
        <v>31.04</v>
      </c>
      <c r="X42" s="10">
        <f t="shared" si="12"/>
        <v>5.8126324869996493</v>
      </c>
      <c r="Y42" s="10">
        <f t="shared" si="13"/>
        <v>25.227367513000349</v>
      </c>
      <c r="Z42" s="10">
        <f t="shared" si="14"/>
        <v>4624.8786220867196</v>
      </c>
      <c r="AA42" s="16">
        <f t="shared" si="15"/>
        <v>32.71257519804</v>
      </c>
      <c r="AB42" s="6"/>
      <c r="AC42" s="9">
        <f t="shared" si="16"/>
        <v>15</v>
      </c>
      <c r="AD42" s="10">
        <f t="shared" si="17"/>
        <v>64.61</v>
      </c>
      <c r="AE42" s="10">
        <f t="shared" si="18"/>
        <v>5</v>
      </c>
      <c r="AF42" s="10">
        <f t="shared" si="19"/>
        <v>59.61</v>
      </c>
      <c r="AG42" s="10">
        <f t="shared" si="20"/>
        <v>12.461975610937779</v>
      </c>
      <c r="AH42" s="10">
        <f t="shared" si="21"/>
        <v>47.148024389062222</v>
      </c>
      <c r="AI42" s="10">
        <f t="shared" si="22"/>
        <v>9299.3336838142732</v>
      </c>
      <c r="AJ42" s="16">
        <f t="shared" si="23"/>
        <v>63.016084780720469</v>
      </c>
      <c r="AK42" s="6"/>
      <c r="AL42" s="9">
        <f t="shared" si="24"/>
        <v>15</v>
      </c>
      <c r="AM42" s="10">
        <f t="shared" si="25"/>
        <v>124.91</v>
      </c>
      <c r="AN42" s="10">
        <f t="shared" si="26"/>
        <v>10</v>
      </c>
      <c r="AO42" s="10">
        <f t="shared" si="27"/>
        <v>114.91</v>
      </c>
      <c r="AP42" s="10">
        <f t="shared" si="28"/>
        <v>26.600327829977136</v>
      </c>
      <c r="AQ42" s="10">
        <f t="shared" si="29"/>
        <v>88.309672170022864</v>
      </c>
      <c r="AR42" s="10">
        <f t="shared" si="30"/>
        <v>18688.392325460896</v>
      </c>
      <c r="AS42" s="16">
        <f t="shared" si="31"/>
        <v>121.82849636216984</v>
      </c>
      <c r="AU42" s="2"/>
      <c r="AV42" s="2"/>
      <c r="AW42" s="2"/>
      <c r="AX42" s="2"/>
      <c r="AY42" s="9">
        <f t="shared" si="32"/>
        <v>15</v>
      </c>
      <c r="AZ42" s="31">
        <f t="shared" si="33"/>
        <v>15</v>
      </c>
      <c r="BA42" s="31">
        <f t="shared" si="2"/>
        <v>0</v>
      </c>
      <c r="BB42" s="10">
        <f t="shared" si="81"/>
        <v>30</v>
      </c>
      <c r="BC42" s="28">
        <f t="shared" si="34"/>
        <v>30</v>
      </c>
      <c r="BD42" s="10">
        <f t="shared" si="35"/>
        <v>0</v>
      </c>
      <c r="BE42" s="10">
        <f t="shared" si="82"/>
        <v>0</v>
      </c>
      <c r="BF42" s="44">
        <f t="shared" si="36"/>
        <v>60000</v>
      </c>
      <c r="BG42" s="80">
        <f t="shared" si="37"/>
        <v>29.259906259427552</v>
      </c>
      <c r="BH42" s="118"/>
      <c r="BI42" s="9">
        <f t="shared" si="38"/>
        <v>15</v>
      </c>
      <c r="BJ42" s="28">
        <f t="shared" si="39"/>
        <v>66.599999999999994</v>
      </c>
      <c r="BK42" s="28">
        <f t="shared" si="40"/>
        <v>5.5</v>
      </c>
      <c r="BL42" s="28">
        <f t="shared" si="41"/>
        <v>61.1</v>
      </c>
      <c r="BM42" s="28">
        <f t="shared" si="42"/>
        <v>15.55421313220714</v>
      </c>
      <c r="BN42" s="28">
        <f t="shared" si="43"/>
        <v>45.545786867792863</v>
      </c>
      <c r="BO42" s="36">
        <f t="shared" si="44"/>
        <v>10323.929634603635</v>
      </c>
      <c r="BP42" s="80">
        <f t="shared" si="45"/>
        <v>64.95699189592915</v>
      </c>
      <c r="BQ42" s="9">
        <f t="shared" si="46"/>
        <v>15</v>
      </c>
      <c r="BR42" s="28">
        <f t="shared" si="47"/>
        <v>76.53</v>
      </c>
      <c r="BS42" s="28">
        <f t="shared" si="48"/>
        <v>6.5</v>
      </c>
      <c r="BT42" s="28">
        <f t="shared" si="49"/>
        <v>70.03</v>
      </c>
      <c r="BU42" s="28">
        <f t="shared" si="50"/>
        <v>19.475913436976796</v>
      </c>
      <c r="BV42" s="28">
        <f t="shared" si="51"/>
        <v>50.554086563023205</v>
      </c>
      <c r="BW42" s="36">
        <f t="shared" si="52"/>
        <v>12250.02282100127</v>
      </c>
      <c r="BX42" s="80">
        <f t="shared" si="53"/>
        <v>74.642020867799687</v>
      </c>
      <c r="BY42" s="9">
        <f t="shared" si="54"/>
        <v>15</v>
      </c>
      <c r="BZ42" s="28">
        <f t="shared" si="55"/>
        <v>80.33</v>
      </c>
      <c r="CA42" s="28">
        <f t="shared" si="56"/>
        <v>7</v>
      </c>
      <c r="CB42" s="28">
        <f t="shared" si="57"/>
        <v>73.33</v>
      </c>
      <c r="CC42" s="28">
        <f t="shared" si="58"/>
        <v>22.154021757053215</v>
      </c>
      <c r="CD42" s="28">
        <f t="shared" si="59"/>
        <v>51.175978242946783</v>
      </c>
      <c r="CE42" s="36">
        <f t="shared" si="60"/>
        <v>13241.237075988982</v>
      </c>
      <c r="CF42" s="80">
        <f t="shared" si="61"/>
        <v>78.348275660660505</v>
      </c>
      <c r="CG42" s="9">
        <f t="shared" si="62"/>
        <v>0</v>
      </c>
      <c r="CH42" s="28">
        <f t="shared" si="63"/>
        <v>0</v>
      </c>
      <c r="CI42" s="28">
        <f t="shared" si="64"/>
        <v>0</v>
      </c>
      <c r="CJ42" s="28">
        <f t="shared" si="65"/>
        <v>0</v>
      </c>
      <c r="CK42" s="28">
        <f t="shared" si="66"/>
        <v>0</v>
      </c>
      <c r="CL42" s="28">
        <f t="shared" si="67"/>
        <v>0</v>
      </c>
      <c r="CM42" s="36">
        <f t="shared" si="68"/>
        <v>0</v>
      </c>
      <c r="CN42" s="80">
        <f t="shared" si="69"/>
        <v>0</v>
      </c>
      <c r="CO42" s="9">
        <f t="shared" si="70"/>
        <v>15</v>
      </c>
      <c r="CP42" s="28">
        <f t="shared" si="71"/>
        <v>650.65651834317919</v>
      </c>
      <c r="CQ42" s="28">
        <f t="shared" si="72"/>
        <v>53.5</v>
      </c>
      <c r="CR42" s="28">
        <f t="shared" si="73"/>
        <v>597.15651834317919</v>
      </c>
      <c r="CS42" s="28">
        <f t="shared" si="74"/>
        <v>168.45421411545303</v>
      </c>
      <c r="CT42" s="28">
        <f t="shared" si="75"/>
        <v>428.70230422772613</v>
      </c>
      <c r="CU42" s="36">
        <f t="shared" si="76"/>
        <v>100643.82616504408</v>
      </c>
      <c r="CV42" s="122">
        <f t="shared" si="77"/>
        <v>0</v>
      </c>
      <c r="CW42" s="125">
        <f t="shared" si="78"/>
        <v>597.15651834317919</v>
      </c>
      <c r="CX42" s="138">
        <f t="shared" si="83"/>
        <v>1127.1765183431792</v>
      </c>
    </row>
    <row r="43" spans="2:102" x14ac:dyDescent="0.3">
      <c r="B43" s="86">
        <v>16</v>
      </c>
      <c r="C43" s="155">
        <f t="shared" si="3"/>
        <v>1127.1765183431792</v>
      </c>
      <c r="D43" s="10">
        <f t="shared" si="4"/>
        <v>120</v>
      </c>
      <c r="E43" s="10">
        <f t="shared" si="5"/>
        <v>1007.1765183431792</v>
      </c>
      <c r="F43" s="10">
        <f t="shared" si="6"/>
        <v>269.34563497064295</v>
      </c>
      <c r="G43" s="10">
        <f t="shared" si="7"/>
        <v>737.83088337253628</v>
      </c>
      <c r="H43" s="10">
        <f t="shared" si="1"/>
        <v>228333.7894446273</v>
      </c>
      <c r="I43" s="146">
        <f t="shared" si="79"/>
        <v>-1007.1765183431792</v>
      </c>
      <c r="J43" s="147">
        <f t="shared" si="80"/>
        <v>-1127.1765183431792</v>
      </c>
      <c r="S43" s="86">
        <v>16</v>
      </c>
      <c r="T43" s="9">
        <f t="shared" si="8"/>
        <v>16</v>
      </c>
      <c r="U43" s="10">
        <f t="shared" si="9"/>
        <v>33.54</v>
      </c>
      <c r="V43" s="10">
        <f t="shared" si="10"/>
        <v>2.5</v>
      </c>
      <c r="W43" s="10">
        <f t="shared" si="11"/>
        <v>31.04</v>
      </c>
      <c r="X43" s="10">
        <f t="shared" si="12"/>
        <v>5.7810982776083994</v>
      </c>
      <c r="Y43" s="10">
        <f t="shared" si="13"/>
        <v>25.258901722391599</v>
      </c>
      <c r="Z43" s="10">
        <f t="shared" si="14"/>
        <v>4599.6197203643278</v>
      </c>
      <c r="AA43" s="16">
        <f t="shared" si="15"/>
        <v>32.658144956445916</v>
      </c>
      <c r="AB43" s="6"/>
      <c r="AC43" s="9">
        <f t="shared" si="16"/>
        <v>16</v>
      </c>
      <c r="AD43" s="10">
        <f t="shared" si="17"/>
        <v>64.61</v>
      </c>
      <c r="AE43" s="10">
        <f t="shared" si="18"/>
        <v>5</v>
      </c>
      <c r="AF43" s="10">
        <f t="shared" si="19"/>
        <v>59.61</v>
      </c>
      <c r="AG43" s="10">
        <f t="shared" si="20"/>
        <v>12.399111578419031</v>
      </c>
      <c r="AH43" s="10">
        <f t="shared" si="21"/>
        <v>47.210888421580968</v>
      </c>
      <c r="AI43" s="10">
        <f t="shared" si="22"/>
        <v>9252.1227953926918</v>
      </c>
      <c r="AJ43" s="16">
        <f t="shared" si="23"/>
        <v>62.911232726176827</v>
      </c>
      <c r="AK43" s="6"/>
      <c r="AL43" s="9">
        <f t="shared" si="24"/>
        <v>16</v>
      </c>
      <c r="AM43" s="10">
        <f t="shared" si="25"/>
        <v>124.91</v>
      </c>
      <c r="AN43" s="10">
        <f t="shared" si="26"/>
        <v>10</v>
      </c>
      <c r="AO43" s="10">
        <f t="shared" si="27"/>
        <v>114.91</v>
      </c>
      <c r="AP43" s="10">
        <f t="shared" si="28"/>
        <v>26.475222461069606</v>
      </c>
      <c r="AQ43" s="10">
        <f t="shared" si="29"/>
        <v>88.434777538930391</v>
      </c>
      <c r="AR43" s="10">
        <f t="shared" si="30"/>
        <v>18599.957547921967</v>
      </c>
      <c r="AS43" s="16">
        <f t="shared" si="31"/>
        <v>121.62578671764041</v>
      </c>
      <c r="AU43" s="2"/>
      <c r="AV43" s="2"/>
      <c r="AW43" s="2"/>
      <c r="AX43" s="2"/>
      <c r="AY43" s="9">
        <f t="shared" si="32"/>
        <v>16</v>
      </c>
      <c r="AZ43" s="31">
        <f t="shared" si="33"/>
        <v>16</v>
      </c>
      <c r="BA43" s="31">
        <f t="shared" si="2"/>
        <v>0</v>
      </c>
      <c r="BB43" s="10">
        <f t="shared" si="81"/>
        <v>30</v>
      </c>
      <c r="BC43" s="28">
        <f t="shared" si="34"/>
        <v>30</v>
      </c>
      <c r="BD43" s="10">
        <f t="shared" si="35"/>
        <v>0</v>
      </c>
      <c r="BE43" s="10">
        <f t="shared" si="82"/>
        <v>0</v>
      </c>
      <c r="BF43" s="44">
        <f t="shared" si="36"/>
        <v>60000</v>
      </c>
      <c r="BG43" s="80">
        <f t="shared" si="37"/>
        <v>29.211220891275417</v>
      </c>
      <c r="BH43" s="118"/>
      <c r="BI43" s="9">
        <f t="shared" si="38"/>
        <v>16</v>
      </c>
      <c r="BJ43" s="28">
        <f t="shared" si="39"/>
        <v>66.599999999999994</v>
      </c>
      <c r="BK43" s="28">
        <f t="shared" si="40"/>
        <v>5.5</v>
      </c>
      <c r="BL43" s="28">
        <f t="shared" si="41"/>
        <v>61.1</v>
      </c>
      <c r="BM43" s="28">
        <f t="shared" si="42"/>
        <v>15.485894451905452</v>
      </c>
      <c r="BN43" s="28">
        <f t="shared" si="43"/>
        <v>45.61410554809455</v>
      </c>
      <c r="BO43" s="36">
        <f t="shared" si="44"/>
        <v>10278.315529055541</v>
      </c>
      <c r="BP43" s="80">
        <f t="shared" si="45"/>
        <v>64.848910378631416</v>
      </c>
      <c r="BQ43" s="9">
        <f t="shared" si="46"/>
        <v>16</v>
      </c>
      <c r="BR43" s="28">
        <f t="shared" si="47"/>
        <v>76.53</v>
      </c>
      <c r="BS43" s="28">
        <f t="shared" si="48"/>
        <v>6.5</v>
      </c>
      <c r="BT43" s="28">
        <f t="shared" si="49"/>
        <v>70.03</v>
      </c>
      <c r="BU43" s="28">
        <f t="shared" si="50"/>
        <v>19.395869466585342</v>
      </c>
      <c r="BV43" s="28">
        <f t="shared" si="51"/>
        <v>50.634130533414663</v>
      </c>
      <c r="BW43" s="36">
        <f t="shared" si="52"/>
        <v>12199.388690467855</v>
      </c>
      <c r="BX43" s="80">
        <f t="shared" si="53"/>
        <v>74.517824493643587</v>
      </c>
      <c r="BY43" s="9">
        <f t="shared" si="54"/>
        <v>16</v>
      </c>
      <c r="BZ43" s="28">
        <f t="shared" si="55"/>
        <v>80.33</v>
      </c>
      <c r="CA43" s="28">
        <f t="shared" si="56"/>
        <v>7</v>
      </c>
      <c r="CB43" s="28">
        <f t="shared" si="57"/>
        <v>73.33</v>
      </c>
      <c r="CC43" s="28">
        <f t="shared" si="58"/>
        <v>22.068728459981639</v>
      </c>
      <c r="CD43" s="28">
        <f t="shared" si="59"/>
        <v>51.261271540018356</v>
      </c>
      <c r="CE43" s="36">
        <f t="shared" si="60"/>
        <v>13189.975804448963</v>
      </c>
      <c r="CF43" s="80">
        <f t="shared" si="61"/>
        <v>78.217912473205146</v>
      </c>
      <c r="CG43" s="9">
        <f t="shared" si="62"/>
        <v>0</v>
      </c>
      <c r="CH43" s="28">
        <f t="shared" si="63"/>
        <v>0</v>
      </c>
      <c r="CI43" s="28">
        <f t="shared" si="64"/>
        <v>0</v>
      </c>
      <c r="CJ43" s="28">
        <f t="shared" si="65"/>
        <v>0</v>
      </c>
      <c r="CK43" s="28">
        <f t="shared" si="66"/>
        <v>0</v>
      </c>
      <c r="CL43" s="28">
        <f t="shared" si="67"/>
        <v>0</v>
      </c>
      <c r="CM43" s="36">
        <f t="shared" si="68"/>
        <v>0</v>
      </c>
      <c r="CN43" s="80">
        <f t="shared" si="69"/>
        <v>0</v>
      </c>
      <c r="CO43" s="9">
        <f t="shared" si="70"/>
        <v>16</v>
      </c>
      <c r="CP43" s="28">
        <f t="shared" si="71"/>
        <v>650.65651834317919</v>
      </c>
      <c r="CQ43" s="28">
        <f t="shared" si="72"/>
        <v>53.5</v>
      </c>
      <c r="CR43" s="28">
        <f t="shared" si="73"/>
        <v>597.15651834317919</v>
      </c>
      <c r="CS43" s="28">
        <f t="shared" si="74"/>
        <v>167.73971027507346</v>
      </c>
      <c r="CT43" s="28">
        <f t="shared" si="75"/>
        <v>429.41680806810575</v>
      </c>
      <c r="CU43" s="36">
        <f t="shared" si="76"/>
        <v>100214.40935697597</v>
      </c>
      <c r="CV43" s="122">
        <f t="shared" si="77"/>
        <v>0</v>
      </c>
      <c r="CW43" s="125">
        <f t="shared" si="78"/>
        <v>597.15651834317919</v>
      </c>
      <c r="CX43" s="138">
        <f t="shared" si="83"/>
        <v>1127.1765183431792</v>
      </c>
    </row>
    <row r="44" spans="2:102" x14ac:dyDescent="0.3">
      <c r="B44" s="86">
        <v>17</v>
      </c>
      <c r="C44" s="155">
        <f t="shared" si="3"/>
        <v>1127.1765183431792</v>
      </c>
      <c r="D44" s="10">
        <f t="shared" si="4"/>
        <v>120</v>
      </c>
      <c r="E44" s="10">
        <f t="shared" si="5"/>
        <v>1007.1765183431792</v>
      </c>
      <c r="F44" s="10">
        <f t="shared" si="6"/>
        <v>268.17610889306741</v>
      </c>
      <c r="G44" s="10">
        <f t="shared" si="7"/>
        <v>739.00040945011165</v>
      </c>
      <c r="H44" s="10">
        <f t="shared" si="1"/>
        <v>227594.78903517721</v>
      </c>
      <c r="I44" s="146">
        <f t="shared" si="79"/>
        <v>-1007.1765183431792</v>
      </c>
      <c r="J44" s="147">
        <f t="shared" si="80"/>
        <v>-1127.1765183431792</v>
      </c>
      <c r="S44" s="86">
        <v>17</v>
      </c>
      <c r="T44" s="9">
        <f t="shared" si="8"/>
        <v>17</v>
      </c>
      <c r="U44" s="10">
        <f t="shared" si="9"/>
        <v>33.54</v>
      </c>
      <c r="V44" s="10">
        <f t="shared" si="10"/>
        <v>2.5</v>
      </c>
      <c r="W44" s="10">
        <f t="shared" si="11"/>
        <v>31.04</v>
      </c>
      <c r="X44" s="10">
        <f t="shared" si="12"/>
        <v>5.7495246504554096</v>
      </c>
      <c r="Y44" s="10">
        <f t="shared" si="13"/>
        <v>25.29047534954459</v>
      </c>
      <c r="Z44" s="10">
        <f t="shared" si="14"/>
        <v>4574.3292450147828</v>
      </c>
      <c r="AA44" s="16">
        <f t="shared" si="15"/>
        <v>32.603805280977625</v>
      </c>
      <c r="AB44" s="6"/>
      <c r="AC44" s="9">
        <f t="shared" si="16"/>
        <v>17</v>
      </c>
      <c r="AD44" s="10">
        <f t="shared" si="17"/>
        <v>64.61</v>
      </c>
      <c r="AE44" s="10">
        <f t="shared" si="18"/>
        <v>5</v>
      </c>
      <c r="AF44" s="10">
        <f t="shared" si="19"/>
        <v>59.61</v>
      </c>
      <c r="AG44" s="10">
        <f t="shared" si="20"/>
        <v>12.336163727190256</v>
      </c>
      <c r="AH44" s="10">
        <f t="shared" si="21"/>
        <v>47.273836272809746</v>
      </c>
      <c r="AI44" s="10">
        <f t="shared" si="22"/>
        <v>9204.8489591198813</v>
      </c>
      <c r="AJ44" s="16">
        <f t="shared" si="23"/>
        <v>62.806555134286356</v>
      </c>
      <c r="AK44" s="6"/>
      <c r="AL44" s="9">
        <f t="shared" si="24"/>
        <v>17</v>
      </c>
      <c r="AM44" s="10">
        <f t="shared" si="25"/>
        <v>124.91</v>
      </c>
      <c r="AN44" s="10">
        <f t="shared" si="26"/>
        <v>10</v>
      </c>
      <c r="AO44" s="10">
        <f t="shared" si="27"/>
        <v>114.91</v>
      </c>
      <c r="AP44" s="10">
        <f t="shared" si="28"/>
        <v>26.34993985955612</v>
      </c>
      <c r="AQ44" s="10">
        <f t="shared" si="29"/>
        <v>88.560060140443881</v>
      </c>
      <c r="AR44" s="10">
        <f t="shared" si="30"/>
        <v>18511.397487781524</v>
      </c>
      <c r="AS44" s="16">
        <f t="shared" si="31"/>
        <v>121.42341436037313</v>
      </c>
      <c r="AU44" s="2"/>
      <c r="AV44" s="2"/>
      <c r="AW44" s="2"/>
      <c r="AX44" s="2"/>
      <c r="AY44" s="9">
        <f t="shared" si="32"/>
        <v>17</v>
      </c>
      <c r="AZ44" s="31">
        <f t="shared" si="33"/>
        <v>17</v>
      </c>
      <c r="BA44" s="31">
        <f t="shared" si="2"/>
        <v>0</v>
      </c>
      <c r="BB44" s="10">
        <f t="shared" si="81"/>
        <v>30</v>
      </c>
      <c r="BC44" s="28">
        <f t="shared" si="34"/>
        <v>30</v>
      </c>
      <c r="BD44" s="10">
        <f t="shared" si="35"/>
        <v>0</v>
      </c>
      <c r="BE44" s="10">
        <f t="shared" si="82"/>
        <v>0</v>
      </c>
      <c r="BF44" s="44">
        <f t="shared" si="36"/>
        <v>60000</v>
      </c>
      <c r="BG44" s="80">
        <f t="shared" si="37"/>
        <v>29.162616530391436</v>
      </c>
      <c r="BH44" s="118"/>
      <c r="BI44" s="9">
        <f t="shared" si="38"/>
        <v>17</v>
      </c>
      <c r="BJ44" s="28">
        <f t="shared" si="39"/>
        <v>66.599999999999994</v>
      </c>
      <c r="BK44" s="28">
        <f t="shared" si="40"/>
        <v>5.5</v>
      </c>
      <c r="BL44" s="28">
        <f t="shared" si="41"/>
        <v>61.1</v>
      </c>
      <c r="BM44" s="28">
        <f t="shared" si="42"/>
        <v>15.417473293583308</v>
      </c>
      <c r="BN44" s="28">
        <f t="shared" si="43"/>
        <v>45.682526706416695</v>
      </c>
      <c r="BO44" s="36">
        <f t="shared" si="44"/>
        <v>10232.633002349125</v>
      </c>
      <c r="BP44" s="80">
        <f t="shared" si="45"/>
        <v>64.741008697468985</v>
      </c>
      <c r="BQ44" s="9">
        <f t="shared" si="46"/>
        <v>17</v>
      </c>
      <c r="BR44" s="28">
        <f t="shared" si="47"/>
        <v>76.53</v>
      </c>
      <c r="BS44" s="28">
        <f t="shared" si="48"/>
        <v>6.5</v>
      </c>
      <c r="BT44" s="28">
        <f t="shared" si="49"/>
        <v>70.03</v>
      </c>
      <c r="BU44" s="28">
        <f t="shared" si="50"/>
        <v>19.315698759907438</v>
      </c>
      <c r="BV44" s="28">
        <f t="shared" si="51"/>
        <v>50.714301240092567</v>
      </c>
      <c r="BW44" s="36">
        <f t="shared" si="52"/>
        <v>12148.674389227763</v>
      </c>
      <c r="BX44" s="80">
        <f t="shared" si="53"/>
        <v>74.393834769028558</v>
      </c>
      <c r="BY44" s="9">
        <f t="shared" si="54"/>
        <v>17</v>
      </c>
      <c r="BZ44" s="28">
        <f t="shared" si="55"/>
        <v>80.33</v>
      </c>
      <c r="CA44" s="28">
        <f t="shared" si="56"/>
        <v>7</v>
      </c>
      <c r="CB44" s="28">
        <f t="shared" si="57"/>
        <v>73.33</v>
      </c>
      <c r="CC44" s="28">
        <f t="shared" si="58"/>
        <v>21.98329300741494</v>
      </c>
      <c r="CD44" s="28">
        <f t="shared" si="59"/>
        <v>51.346706992585055</v>
      </c>
      <c r="CE44" s="36">
        <f t="shared" si="60"/>
        <v>13138.629097456378</v>
      </c>
      <c r="CF44" s="80">
        <f t="shared" si="61"/>
        <v>78.087766196211462</v>
      </c>
      <c r="CG44" s="9">
        <f t="shared" si="62"/>
        <v>0</v>
      </c>
      <c r="CH44" s="28">
        <f t="shared" si="63"/>
        <v>0</v>
      </c>
      <c r="CI44" s="28">
        <f t="shared" si="64"/>
        <v>0</v>
      </c>
      <c r="CJ44" s="28">
        <f t="shared" si="65"/>
        <v>0</v>
      </c>
      <c r="CK44" s="28">
        <f t="shared" si="66"/>
        <v>0</v>
      </c>
      <c r="CL44" s="28">
        <f t="shared" si="67"/>
        <v>0</v>
      </c>
      <c r="CM44" s="36">
        <f t="shared" si="68"/>
        <v>0</v>
      </c>
      <c r="CN44" s="80">
        <f t="shared" si="69"/>
        <v>0</v>
      </c>
      <c r="CO44" s="9">
        <f t="shared" si="70"/>
        <v>17</v>
      </c>
      <c r="CP44" s="28">
        <f t="shared" si="71"/>
        <v>650.65651834317919</v>
      </c>
      <c r="CQ44" s="28">
        <f t="shared" si="72"/>
        <v>53.5</v>
      </c>
      <c r="CR44" s="28">
        <f t="shared" si="73"/>
        <v>597.15651834317919</v>
      </c>
      <c r="CS44" s="28">
        <f t="shared" si="74"/>
        <v>167.02401559495996</v>
      </c>
      <c r="CT44" s="28">
        <f t="shared" si="75"/>
        <v>430.13250274821922</v>
      </c>
      <c r="CU44" s="36">
        <f t="shared" si="76"/>
        <v>99784.276854227748</v>
      </c>
      <c r="CV44" s="122">
        <f t="shared" si="77"/>
        <v>0</v>
      </c>
      <c r="CW44" s="125">
        <f t="shared" si="78"/>
        <v>597.15651834317919</v>
      </c>
      <c r="CX44" s="138">
        <f t="shared" si="83"/>
        <v>1127.1765183431792</v>
      </c>
    </row>
    <row r="45" spans="2:102" x14ac:dyDescent="0.3">
      <c r="B45" s="86">
        <v>18</v>
      </c>
      <c r="C45" s="155">
        <f t="shared" si="3"/>
        <v>1127.1765183431792</v>
      </c>
      <c r="D45" s="10">
        <f t="shared" si="4"/>
        <v>120</v>
      </c>
      <c r="E45" s="10">
        <f t="shared" si="5"/>
        <v>1007.1765183431792</v>
      </c>
      <c r="F45" s="10">
        <f t="shared" si="6"/>
        <v>267.00471714872668</v>
      </c>
      <c r="G45" s="10">
        <f t="shared" si="7"/>
        <v>740.17180119445243</v>
      </c>
      <c r="H45" s="10">
        <f t="shared" si="1"/>
        <v>226854.61723398275</v>
      </c>
      <c r="I45" s="146">
        <f t="shared" si="79"/>
        <v>-1007.1765183431792</v>
      </c>
      <c r="J45" s="147">
        <f t="shared" si="80"/>
        <v>-1127.1765183431792</v>
      </c>
      <c r="S45" s="86">
        <v>18</v>
      </c>
      <c r="T45" s="9">
        <f t="shared" si="8"/>
        <v>18</v>
      </c>
      <c r="U45" s="10">
        <f t="shared" si="9"/>
        <v>33.54</v>
      </c>
      <c r="V45" s="10">
        <f t="shared" si="10"/>
        <v>2.5</v>
      </c>
      <c r="W45" s="10">
        <f t="shared" si="11"/>
        <v>31.04</v>
      </c>
      <c r="X45" s="10">
        <f t="shared" si="12"/>
        <v>5.7179115562684784</v>
      </c>
      <c r="Y45" s="10">
        <f t="shared" si="13"/>
        <v>25.32208844373152</v>
      </c>
      <c r="Z45" s="10">
        <f t="shared" si="14"/>
        <v>4549.0071565710514</v>
      </c>
      <c r="AA45" s="16">
        <f t="shared" si="15"/>
        <v>32.549556020942717</v>
      </c>
      <c r="AB45" s="6"/>
      <c r="AC45" s="9">
        <f t="shared" si="16"/>
        <v>18</v>
      </c>
      <c r="AD45" s="10">
        <f t="shared" si="17"/>
        <v>64.61</v>
      </c>
      <c r="AE45" s="10">
        <f t="shared" si="18"/>
        <v>5</v>
      </c>
      <c r="AF45" s="10">
        <f t="shared" si="19"/>
        <v>59.61</v>
      </c>
      <c r="AG45" s="10">
        <f t="shared" si="20"/>
        <v>12.273131945493176</v>
      </c>
      <c r="AH45" s="10">
        <f t="shared" si="21"/>
        <v>47.336868054506823</v>
      </c>
      <c r="AI45" s="10">
        <f t="shared" si="22"/>
        <v>9157.512091065375</v>
      </c>
      <c r="AJ45" s="16">
        <f t="shared" si="23"/>
        <v>62.702051714761744</v>
      </c>
      <c r="AK45" s="6"/>
      <c r="AL45" s="9">
        <f t="shared" si="24"/>
        <v>18</v>
      </c>
      <c r="AM45" s="10">
        <f t="shared" si="25"/>
        <v>124.91</v>
      </c>
      <c r="AN45" s="10">
        <f t="shared" si="26"/>
        <v>10</v>
      </c>
      <c r="AO45" s="10">
        <f t="shared" si="27"/>
        <v>114.91</v>
      </c>
      <c r="AP45" s="10">
        <f t="shared" si="28"/>
        <v>26.22447977435716</v>
      </c>
      <c r="AQ45" s="10">
        <f t="shared" si="29"/>
        <v>88.685520225642833</v>
      </c>
      <c r="AR45" s="10">
        <f t="shared" si="30"/>
        <v>18422.711967555882</v>
      </c>
      <c r="AS45" s="16">
        <f t="shared" si="31"/>
        <v>121.22137872915786</v>
      </c>
      <c r="AU45" s="2"/>
      <c r="AV45" s="2"/>
      <c r="AW45" s="2"/>
      <c r="AX45" s="2"/>
      <c r="AY45" s="9">
        <f t="shared" si="32"/>
        <v>18</v>
      </c>
      <c r="AZ45" s="31">
        <f t="shared" si="33"/>
        <v>18</v>
      </c>
      <c r="BA45" s="31">
        <f t="shared" si="2"/>
        <v>0</v>
      </c>
      <c r="BB45" s="10">
        <f t="shared" si="81"/>
        <v>30</v>
      </c>
      <c r="BC45" s="28">
        <f t="shared" si="34"/>
        <v>30</v>
      </c>
      <c r="BD45" s="10">
        <f t="shared" si="35"/>
        <v>0</v>
      </c>
      <c r="BE45" s="10">
        <f t="shared" si="82"/>
        <v>0</v>
      </c>
      <c r="BF45" s="44">
        <f t="shared" si="36"/>
        <v>60000</v>
      </c>
      <c r="BG45" s="80">
        <f t="shared" si="37"/>
        <v>29.11409304198812</v>
      </c>
      <c r="BH45" s="118"/>
      <c r="BI45" s="9">
        <f t="shared" si="38"/>
        <v>18</v>
      </c>
      <c r="BJ45" s="28">
        <f t="shared" si="39"/>
        <v>66.599999999999994</v>
      </c>
      <c r="BK45" s="28">
        <f t="shared" si="40"/>
        <v>5.5</v>
      </c>
      <c r="BL45" s="28">
        <f t="shared" si="41"/>
        <v>61.1</v>
      </c>
      <c r="BM45" s="28">
        <f t="shared" si="42"/>
        <v>15.348949503523686</v>
      </c>
      <c r="BN45" s="28">
        <f t="shared" si="43"/>
        <v>45.751050496476317</v>
      </c>
      <c r="BO45" s="36">
        <f t="shared" si="44"/>
        <v>10186.881951852649</v>
      </c>
      <c r="BP45" s="80">
        <f t="shared" si="45"/>
        <v>64.633286553213622</v>
      </c>
      <c r="BQ45" s="9">
        <f t="shared" si="46"/>
        <v>18</v>
      </c>
      <c r="BR45" s="28">
        <f t="shared" si="47"/>
        <v>76.53</v>
      </c>
      <c r="BS45" s="28">
        <f t="shared" si="48"/>
        <v>6.5</v>
      </c>
      <c r="BT45" s="28">
        <f t="shared" si="49"/>
        <v>70.03</v>
      </c>
      <c r="BU45" s="28">
        <f t="shared" si="50"/>
        <v>19.235401116277291</v>
      </c>
      <c r="BV45" s="28">
        <f t="shared" si="51"/>
        <v>50.794598883722713</v>
      </c>
      <c r="BW45" s="36">
        <f t="shared" si="52"/>
        <v>12097.879790344041</v>
      </c>
      <c r="BX45" s="80">
        <f t="shared" si="53"/>
        <v>74.270051350111686</v>
      </c>
      <c r="BY45" s="9">
        <f t="shared" si="54"/>
        <v>18</v>
      </c>
      <c r="BZ45" s="28">
        <f t="shared" si="55"/>
        <v>80.33</v>
      </c>
      <c r="CA45" s="28">
        <f t="shared" si="56"/>
        <v>7</v>
      </c>
      <c r="CB45" s="28">
        <f t="shared" si="57"/>
        <v>73.33</v>
      </c>
      <c r="CC45" s="28">
        <f t="shared" si="58"/>
        <v>21.8977151624273</v>
      </c>
      <c r="CD45" s="28">
        <f t="shared" si="59"/>
        <v>51.432284837572695</v>
      </c>
      <c r="CE45" s="36">
        <f t="shared" si="60"/>
        <v>13087.196812618806</v>
      </c>
      <c r="CF45" s="80">
        <f t="shared" si="61"/>
        <v>77.957836468763517</v>
      </c>
      <c r="CG45" s="9">
        <f t="shared" si="62"/>
        <v>0</v>
      </c>
      <c r="CH45" s="28">
        <f t="shared" si="63"/>
        <v>0</v>
      </c>
      <c r="CI45" s="28">
        <f t="shared" si="64"/>
        <v>0</v>
      </c>
      <c r="CJ45" s="28">
        <f t="shared" si="65"/>
        <v>0</v>
      </c>
      <c r="CK45" s="28">
        <f t="shared" si="66"/>
        <v>0</v>
      </c>
      <c r="CL45" s="28">
        <f t="shared" si="67"/>
        <v>0</v>
      </c>
      <c r="CM45" s="36">
        <f t="shared" si="68"/>
        <v>0</v>
      </c>
      <c r="CN45" s="80">
        <f t="shared" si="69"/>
        <v>0</v>
      </c>
      <c r="CO45" s="9">
        <f t="shared" si="70"/>
        <v>18</v>
      </c>
      <c r="CP45" s="28">
        <f t="shared" si="71"/>
        <v>650.65651834317919</v>
      </c>
      <c r="CQ45" s="28">
        <f t="shared" si="72"/>
        <v>53.5</v>
      </c>
      <c r="CR45" s="28">
        <f t="shared" si="73"/>
        <v>597.15651834317919</v>
      </c>
      <c r="CS45" s="28">
        <f t="shared" si="74"/>
        <v>166.30712809037959</v>
      </c>
      <c r="CT45" s="28">
        <f t="shared" si="75"/>
        <v>430.84939025279959</v>
      </c>
      <c r="CU45" s="36">
        <f t="shared" si="76"/>
        <v>99353.427463974949</v>
      </c>
      <c r="CV45" s="122">
        <f t="shared" si="77"/>
        <v>0</v>
      </c>
      <c r="CW45" s="125">
        <f t="shared" si="78"/>
        <v>597.15651834317919</v>
      </c>
      <c r="CX45" s="138">
        <f t="shared" si="83"/>
        <v>1127.1765183431792</v>
      </c>
    </row>
    <row r="46" spans="2:102" x14ac:dyDescent="0.3">
      <c r="B46" s="86">
        <v>19</v>
      </c>
      <c r="C46" s="155">
        <f t="shared" si="3"/>
        <v>1127.1765183431792</v>
      </c>
      <c r="D46" s="10">
        <f t="shared" si="4"/>
        <v>120</v>
      </c>
      <c r="E46" s="10">
        <f t="shared" si="5"/>
        <v>1007.1765183431792</v>
      </c>
      <c r="F46" s="10">
        <f t="shared" si="6"/>
        <v>265.83145674465175</v>
      </c>
      <c r="G46" s="10">
        <f t="shared" si="7"/>
        <v>741.34506159852742</v>
      </c>
      <c r="H46" s="10">
        <f t="shared" si="1"/>
        <v>226113.27217238426</v>
      </c>
      <c r="I46" s="146">
        <f t="shared" si="79"/>
        <v>-1007.1765183431792</v>
      </c>
      <c r="J46" s="147">
        <f t="shared" si="80"/>
        <v>-1127.1765183431792</v>
      </c>
      <c r="S46" s="86">
        <v>19</v>
      </c>
      <c r="T46" s="9">
        <f t="shared" si="8"/>
        <v>19</v>
      </c>
      <c r="U46" s="10">
        <f t="shared" si="9"/>
        <v>33.54</v>
      </c>
      <c r="V46" s="10">
        <f t="shared" si="10"/>
        <v>2.5</v>
      </c>
      <c r="W46" s="10">
        <f t="shared" si="11"/>
        <v>31.04</v>
      </c>
      <c r="X46" s="10">
        <f t="shared" si="12"/>
        <v>5.6862589457138135</v>
      </c>
      <c r="Y46" s="10">
        <f t="shared" si="13"/>
        <v>25.353741054286186</v>
      </c>
      <c r="Z46" s="10">
        <f t="shared" si="14"/>
        <v>4523.6534155167656</v>
      </c>
      <c r="AA46" s="16">
        <f t="shared" si="15"/>
        <v>32.495397025899543</v>
      </c>
      <c r="AB46" s="6"/>
      <c r="AC46" s="9">
        <f t="shared" si="16"/>
        <v>19</v>
      </c>
      <c r="AD46" s="10">
        <f t="shared" si="17"/>
        <v>64.61</v>
      </c>
      <c r="AE46" s="10">
        <f t="shared" si="18"/>
        <v>5</v>
      </c>
      <c r="AF46" s="10">
        <f t="shared" si="19"/>
        <v>59.61</v>
      </c>
      <c r="AG46" s="10">
        <f t="shared" si="20"/>
        <v>12.2100161214205</v>
      </c>
      <c r="AH46" s="10">
        <f t="shared" si="21"/>
        <v>47.399983878579498</v>
      </c>
      <c r="AI46" s="10">
        <f t="shared" si="22"/>
        <v>9110.1121071867947</v>
      </c>
      <c r="AJ46" s="16">
        <f t="shared" si="23"/>
        <v>62.597722177798737</v>
      </c>
      <c r="AK46" s="6"/>
      <c r="AL46" s="9">
        <f t="shared" si="24"/>
        <v>19</v>
      </c>
      <c r="AM46" s="10">
        <f t="shared" si="25"/>
        <v>124.91</v>
      </c>
      <c r="AN46" s="10">
        <f t="shared" si="26"/>
        <v>10</v>
      </c>
      <c r="AO46" s="10">
        <f t="shared" si="27"/>
        <v>114.91</v>
      </c>
      <c r="AP46" s="10">
        <f t="shared" si="28"/>
        <v>26.0988419540375</v>
      </c>
      <c r="AQ46" s="10">
        <f t="shared" si="29"/>
        <v>88.8111580459625</v>
      </c>
      <c r="AR46" s="10">
        <f t="shared" si="30"/>
        <v>18333.90080950992</v>
      </c>
      <c r="AS46" s="16">
        <f t="shared" si="31"/>
        <v>121.0196792637183</v>
      </c>
      <c r="AU46" s="2"/>
      <c r="AV46" s="2"/>
      <c r="AW46" s="2"/>
      <c r="AX46" s="2"/>
      <c r="AY46" s="9">
        <f t="shared" si="32"/>
        <v>19</v>
      </c>
      <c r="AZ46" s="31">
        <f t="shared" si="33"/>
        <v>19</v>
      </c>
      <c r="BA46" s="31">
        <f t="shared" si="2"/>
        <v>0</v>
      </c>
      <c r="BB46" s="10">
        <f t="shared" si="81"/>
        <v>30</v>
      </c>
      <c r="BC46" s="28">
        <f t="shared" si="34"/>
        <v>30</v>
      </c>
      <c r="BD46" s="10">
        <f t="shared" si="35"/>
        <v>0</v>
      </c>
      <c r="BE46" s="10">
        <f t="shared" si="82"/>
        <v>0</v>
      </c>
      <c r="BF46" s="44">
        <f t="shared" si="36"/>
        <v>60000</v>
      </c>
      <c r="BG46" s="80">
        <f t="shared" si="37"/>
        <v>29.065650291502276</v>
      </c>
      <c r="BH46" s="118"/>
      <c r="BI46" s="9">
        <f t="shared" si="38"/>
        <v>19</v>
      </c>
      <c r="BJ46" s="28">
        <f t="shared" si="39"/>
        <v>66.599999999999994</v>
      </c>
      <c r="BK46" s="28">
        <f t="shared" si="40"/>
        <v>5.5</v>
      </c>
      <c r="BL46" s="28">
        <f t="shared" si="41"/>
        <v>61.1</v>
      </c>
      <c r="BM46" s="28">
        <f t="shared" si="42"/>
        <v>15.280322927778974</v>
      </c>
      <c r="BN46" s="28">
        <f t="shared" si="43"/>
        <v>45.819677072221026</v>
      </c>
      <c r="BO46" s="36">
        <f t="shared" si="44"/>
        <v>10141.062274780428</v>
      </c>
      <c r="BP46" s="80">
        <f t="shared" si="45"/>
        <v>64.525743647135045</v>
      </c>
      <c r="BQ46" s="9">
        <f t="shared" si="46"/>
        <v>19</v>
      </c>
      <c r="BR46" s="28">
        <f t="shared" si="47"/>
        <v>76.53</v>
      </c>
      <c r="BS46" s="28">
        <f t="shared" si="48"/>
        <v>6.5</v>
      </c>
      <c r="BT46" s="28">
        <f t="shared" si="49"/>
        <v>70.03</v>
      </c>
      <c r="BU46" s="28">
        <f t="shared" si="50"/>
        <v>19.154976334711396</v>
      </c>
      <c r="BV46" s="28">
        <f t="shared" si="51"/>
        <v>50.875023665288609</v>
      </c>
      <c r="BW46" s="36">
        <f t="shared" si="52"/>
        <v>12047.004766678752</v>
      </c>
      <c r="BX46" s="80">
        <f t="shared" si="53"/>
        <v>74.146473893622314</v>
      </c>
      <c r="BY46" s="9">
        <f t="shared" si="54"/>
        <v>19</v>
      </c>
      <c r="BZ46" s="28">
        <f t="shared" si="55"/>
        <v>80.33</v>
      </c>
      <c r="CA46" s="28">
        <f t="shared" si="56"/>
        <v>7</v>
      </c>
      <c r="CB46" s="28">
        <f t="shared" si="57"/>
        <v>73.33</v>
      </c>
      <c r="CC46" s="28">
        <f t="shared" si="58"/>
        <v>21.811994687698007</v>
      </c>
      <c r="CD46" s="28">
        <f t="shared" si="59"/>
        <v>51.518005312301995</v>
      </c>
      <c r="CE46" s="36">
        <f t="shared" si="60"/>
        <v>13035.678807306504</v>
      </c>
      <c r="CF46" s="80">
        <f t="shared" si="61"/>
        <v>77.828122930545931</v>
      </c>
      <c r="CG46" s="9">
        <f t="shared" si="62"/>
        <v>0</v>
      </c>
      <c r="CH46" s="28">
        <f t="shared" si="63"/>
        <v>0</v>
      </c>
      <c r="CI46" s="28">
        <f t="shared" si="64"/>
        <v>0</v>
      </c>
      <c r="CJ46" s="28">
        <f t="shared" si="65"/>
        <v>0</v>
      </c>
      <c r="CK46" s="28">
        <f t="shared" si="66"/>
        <v>0</v>
      </c>
      <c r="CL46" s="28">
        <f t="shared" si="67"/>
        <v>0</v>
      </c>
      <c r="CM46" s="36">
        <f t="shared" si="68"/>
        <v>0</v>
      </c>
      <c r="CN46" s="80">
        <f t="shared" si="69"/>
        <v>0</v>
      </c>
      <c r="CO46" s="9">
        <f t="shared" si="70"/>
        <v>19</v>
      </c>
      <c r="CP46" s="28">
        <f t="shared" si="71"/>
        <v>650.65651834317919</v>
      </c>
      <c r="CQ46" s="28">
        <f t="shared" si="72"/>
        <v>53.5</v>
      </c>
      <c r="CR46" s="28">
        <f t="shared" si="73"/>
        <v>597.15651834317919</v>
      </c>
      <c r="CS46" s="28">
        <f t="shared" si="74"/>
        <v>165.58904577329159</v>
      </c>
      <c r="CT46" s="28">
        <f t="shared" si="75"/>
        <v>431.56747256988763</v>
      </c>
      <c r="CU46" s="36">
        <f t="shared" si="76"/>
        <v>98921.859991405057</v>
      </c>
      <c r="CV46" s="122">
        <f t="shared" si="77"/>
        <v>0</v>
      </c>
      <c r="CW46" s="125">
        <f t="shared" si="78"/>
        <v>597.15651834317919</v>
      </c>
      <c r="CX46" s="138">
        <f t="shared" si="83"/>
        <v>1127.1765183431792</v>
      </c>
    </row>
    <row r="47" spans="2:102" x14ac:dyDescent="0.3">
      <c r="B47" s="86">
        <v>20</v>
      </c>
      <c r="C47" s="155">
        <f t="shared" si="3"/>
        <v>1127.1765183431792</v>
      </c>
      <c r="D47" s="10">
        <f t="shared" si="4"/>
        <v>120</v>
      </c>
      <c r="E47" s="10">
        <f t="shared" si="5"/>
        <v>1007.1765183431792</v>
      </c>
      <c r="F47" s="10">
        <f t="shared" si="6"/>
        <v>264.65632468304869</v>
      </c>
      <c r="G47" s="10">
        <f t="shared" si="7"/>
        <v>742.52019366013053</v>
      </c>
      <c r="H47" s="10">
        <f t="shared" si="1"/>
        <v>225370.75197872409</v>
      </c>
      <c r="I47" s="146">
        <f t="shared" si="79"/>
        <v>-1007.1765183431792</v>
      </c>
      <c r="J47" s="147">
        <f t="shared" si="80"/>
        <v>-1127.1765183431792</v>
      </c>
      <c r="S47" s="86">
        <v>20</v>
      </c>
      <c r="T47" s="9">
        <f t="shared" si="8"/>
        <v>20</v>
      </c>
      <c r="U47" s="10">
        <f t="shared" si="9"/>
        <v>33.54</v>
      </c>
      <c r="V47" s="10">
        <f t="shared" si="10"/>
        <v>2.5</v>
      </c>
      <c r="W47" s="10">
        <f t="shared" si="11"/>
        <v>31.04</v>
      </c>
      <c r="X47" s="10">
        <f t="shared" si="12"/>
        <v>5.6545667693959567</v>
      </c>
      <c r="Y47" s="10">
        <f t="shared" si="13"/>
        <v>25.385433230604043</v>
      </c>
      <c r="Z47" s="10">
        <f t="shared" si="14"/>
        <v>4498.2679822861619</v>
      </c>
      <c r="AA47" s="16">
        <f t="shared" si="15"/>
        <v>32.441328145656783</v>
      </c>
      <c r="AB47" s="6"/>
      <c r="AC47" s="9">
        <f t="shared" si="16"/>
        <v>20</v>
      </c>
      <c r="AD47" s="10">
        <f t="shared" si="17"/>
        <v>64.61</v>
      </c>
      <c r="AE47" s="10">
        <f t="shared" si="18"/>
        <v>5</v>
      </c>
      <c r="AF47" s="10">
        <f t="shared" si="19"/>
        <v>59.61</v>
      </c>
      <c r="AG47" s="10">
        <f t="shared" si="20"/>
        <v>12.146816142915727</v>
      </c>
      <c r="AH47" s="10">
        <f t="shared" si="21"/>
        <v>47.463183857084275</v>
      </c>
      <c r="AI47" s="10">
        <f t="shared" si="22"/>
        <v>9062.6489233297107</v>
      </c>
      <c r="AJ47" s="16">
        <f t="shared" si="23"/>
        <v>62.493566234075281</v>
      </c>
      <c r="AK47" s="6"/>
      <c r="AL47" s="9">
        <f t="shared" si="24"/>
        <v>20</v>
      </c>
      <c r="AM47" s="10">
        <f t="shared" si="25"/>
        <v>124.91</v>
      </c>
      <c r="AN47" s="10">
        <f t="shared" si="26"/>
        <v>10</v>
      </c>
      <c r="AO47" s="10">
        <f t="shared" si="27"/>
        <v>114.91</v>
      </c>
      <c r="AP47" s="10">
        <f t="shared" si="28"/>
        <v>25.973026146805722</v>
      </c>
      <c r="AQ47" s="10">
        <f t="shared" si="29"/>
        <v>88.936973853194274</v>
      </c>
      <c r="AR47" s="10">
        <f t="shared" si="30"/>
        <v>18244.963835656727</v>
      </c>
      <c r="AS47" s="16">
        <f t="shared" si="31"/>
        <v>120.81831540471046</v>
      </c>
      <c r="AU47" s="2"/>
      <c r="AV47" s="2"/>
      <c r="AW47" s="2"/>
      <c r="AX47" s="2"/>
      <c r="AY47" s="9">
        <f t="shared" si="32"/>
        <v>20</v>
      </c>
      <c r="AZ47" s="31">
        <f t="shared" si="33"/>
        <v>20</v>
      </c>
      <c r="BA47" s="31">
        <f t="shared" si="2"/>
        <v>0</v>
      </c>
      <c r="BB47" s="10">
        <f t="shared" si="81"/>
        <v>30</v>
      </c>
      <c r="BC47" s="28">
        <f t="shared" si="34"/>
        <v>30</v>
      </c>
      <c r="BD47" s="10">
        <f t="shared" si="35"/>
        <v>0</v>
      </c>
      <c r="BE47" s="10">
        <f t="shared" si="82"/>
        <v>0</v>
      </c>
      <c r="BF47" s="44">
        <f t="shared" si="36"/>
        <v>60000</v>
      </c>
      <c r="BG47" s="80">
        <f t="shared" si="37"/>
        <v>29.01728814459462</v>
      </c>
      <c r="BH47" s="118"/>
      <c r="BI47" s="9">
        <f t="shared" si="38"/>
        <v>20</v>
      </c>
      <c r="BJ47" s="28">
        <f t="shared" si="39"/>
        <v>66.599999999999994</v>
      </c>
      <c r="BK47" s="28">
        <f t="shared" si="40"/>
        <v>5.5</v>
      </c>
      <c r="BL47" s="28">
        <f t="shared" si="41"/>
        <v>61.1</v>
      </c>
      <c r="BM47" s="28">
        <f t="shared" si="42"/>
        <v>15.211593412170641</v>
      </c>
      <c r="BN47" s="28">
        <f t="shared" si="43"/>
        <v>45.888406587829358</v>
      </c>
      <c r="BO47" s="36">
        <f t="shared" si="44"/>
        <v>10095.173868192598</v>
      </c>
      <c r="BP47" s="80">
        <f t="shared" si="45"/>
        <v>64.418379681000047</v>
      </c>
      <c r="BQ47" s="9">
        <f t="shared" si="46"/>
        <v>20</v>
      </c>
      <c r="BR47" s="28">
        <f t="shared" si="47"/>
        <v>76.53</v>
      </c>
      <c r="BS47" s="28">
        <f t="shared" si="48"/>
        <v>6.5</v>
      </c>
      <c r="BT47" s="28">
        <f t="shared" si="49"/>
        <v>70.03</v>
      </c>
      <c r="BU47" s="28">
        <f t="shared" si="50"/>
        <v>19.074424213908024</v>
      </c>
      <c r="BV47" s="28">
        <f t="shared" si="51"/>
        <v>50.955575786091977</v>
      </c>
      <c r="BW47" s="36">
        <f t="shared" si="52"/>
        <v>11996.04919089266</v>
      </c>
      <c r="BX47" s="80">
        <f t="shared" si="53"/>
        <v>74.023102056860878</v>
      </c>
      <c r="BY47" s="9">
        <f t="shared" si="54"/>
        <v>20</v>
      </c>
      <c r="BZ47" s="28">
        <f t="shared" si="55"/>
        <v>80.33</v>
      </c>
      <c r="CA47" s="28">
        <f t="shared" si="56"/>
        <v>7</v>
      </c>
      <c r="CB47" s="28">
        <f t="shared" si="57"/>
        <v>73.33</v>
      </c>
      <c r="CC47" s="28">
        <f t="shared" si="58"/>
        <v>21.72613134551084</v>
      </c>
      <c r="CD47" s="28">
        <f t="shared" si="59"/>
        <v>51.603868654489162</v>
      </c>
      <c r="CE47" s="36">
        <f t="shared" si="60"/>
        <v>12984.074938652015</v>
      </c>
      <c r="CF47" s="80">
        <f t="shared" si="61"/>
        <v>77.69862522184286</v>
      </c>
      <c r="CG47" s="9">
        <f t="shared" si="62"/>
        <v>0</v>
      </c>
      <c r="CH47" s="28">
        <f t="shared" si="63"/>
        <v>0</v>
      </c>
      <c r="CI47" s="28">
        <f t="shared" si="64"/>
        <v>0</v>
      </c>
      <c r="CJ47" s="28">
        <f t="shared" si="65"/>
        <v>0</v>
      </c>
      <c r="CK47" s="28">
        <f t="shared" si="66"/>
        <v>0</v>
      </c>
      <c r="CL47" s="28">
        <f t="shared" si="67"/>
        <v>0</v>
      </c>
      <c r="CM47" s="36">
        <f t="shared" si="68"/>
        <v>0</v>
      </c>
      <c r="CN47" s="80">
        <f t="shared" si="69"/>
        <v>0</v>
      </c>
      <c r="CO47" s="9">
        <f t="shared" si="70"/>
        <v>20</v>
      </c>
      <c r="CP47" s="28">
        <f t="shared" si="71"/>
        <v>650.65651834317919</v>
      </c>
      <c r="CQ47" s="28">
        <f t="shared" si="72"/>
        <v>53.5</v>
      </c>
      <c r="CR47" s="28">
        <f t="shared" si="73"/>
        <v>597.15651834317919</v>
      </c>
      <c r="CS47" s="28">
        <f t="shared" si="74"/>
        <v>164.86976665234178</v>
      </c>
      <c r="CT47" s="28">
        <f t="shared" si="75"/>
        <v>432.28675169083738</v>
      </c>
      <c r="CU47" s="36">
        <f t="shared" si="76"/>
        <v>98489.573239714213</v>
      </c>
      <c r="CV47" s="122">
        <f t="shared" si="77"/>
        <v>0</v>
      </c>
      <c r="CW47" s="125">
        <f t="shared" si="78"/>
        <v>597.15651834317919</v>
      </c>
      <c r="CX47" s="138">
        <f t="shared" si="83"/>
        <v>1127.1765183431792</v>
      </c>
    </row>
    <row r="48" spans="2:102" x14ac:dyDescent="0.3">
      <c r="B48" s="86">
        <v>21</v>
      </c>
      <c r="C48" s="155">
        <f t="shared" si="3"/>
        <v>1127.1765183431792</v>
      </c>
      <c r="D48" s="10">
        <f t="shared" si="4"/>
        <v>120</v>
      </c>
      <c r="E48" s="10">
        <f t="shared" si="5"/>
        <v>1007.1765183431792</v>
      </c>
      <c r="F48" s="10">
        <f t="shared" si="6"/>
        <v>263.47931796129035</v>
      </c>
      <c r="G48" s="10">
        <f t="shared" si="7"/>
        <v>743.69720038188882</v>
      </c>
      <c r="H48" s="10">
        <f t="shared" si="1"/>
        <v>224627.05477834219</v>
      </c>
      <c r="I48" s="146">
        <f t="shared" si="79"/>
        <v>-1007.1765183431792</v>
      </c>
      <c r="J48" s="147">
        <f t="shared" si="80"/>
        <v>-1127.1765183431792</v>
      </c>
      <c r="S48" s="86">
        <v>21</v>
      </c>
      <c r="T48" s="9">
        <f t="shared" si="8"/>
        <v>21</v>
      </c>
      <c r="U48" s="10">
        <f t="shared" si="9"/>
        <v>33.54</v>
      </c>
      <c r="V48" s="10">
        <f t="shared" si="10"/>
        <v>2.5</v>
      </c>
      <c r="W48" s="10">
        <f t="shared" si="11"/>
        <v>31.04</v>
      </c>
      <c r="X48" s="10">
        <f t="shared" si="12"/>
        <v>5.6228349778577025</v>
      </c>
      <c r="Y48" s="10">
        <f t="shared" si="13"/>
        <v>25.417165022142296</v>
      </c>
      <c r="Z48" s="10">
        <f t="shared" si="14"/>
        <v>4472.8508172640195</v>
      </c>
      <c r="AA48" s="16">
        <f t="shared" si="15"/>
        <v>32.387349230272989</v>
      </c>
      <c r="AB48" s="6"/>
      <c r="AC48" s="9">
        <f t="shared" si="16"/>
        <v>21</v>
      </c>
      <c r="AD48" s="10">
        <f t="shared" si="17"/>
        <v>64.61</v>
      </c>
      <c r="AE48" s="10">
        <f t="shared" si="18"/>
        <v>5</v>
      </c>
      <c r="AF48" s="10">
        <f t="shared" si="19"/>
        <v>59.61</v>
      </c>
      <c r="AG48" s="10">
        <f t="shared" si="20"/>
        <v>12.083531897772948</v>
      </c>
      <c r="AH48" s="10">
        <f t="shared" si="21"/>
        <v>47.526468102227049</v>
      </c>
      <c r="AI48" s="10">
        <f t="shared" si="22"/>
        <v>9015.1224552274834</v>
      </c>
      <c r="AJ48" s="16">
        <f t="shared" si="23"/>
        <v>62.389583594750682</v>
      </c>
      <c r="AK48" s="6"/>
      <c r="AL48" s="9">
        <f t="shared" si="24"/>
        <v>21</v>
      </c>
      <c r="AM48" s="10">
        <f t="shared" si="25"/>
        <v>124.91</v>
      </c>
      <c r="AN48" s="10">
        <f t="shared" si="26"/>
        <v>10</v>
      </c>
      <c r="AO48" s="10">
        <f t="shared" si="27"/>
        <v>114.91</v>
      </c>
      <c r="AP48" s="10">
        <f t="shared" si="28"/>
        <v>25.847032100513697</v>
      </c>
      <c r="AQ48" s="10">
        <f t="shared" si="29"/>
        <v>89.062967899486296</v>
      </c>
      <c r="AR48" s="10">
        <f t="shared" si="30"/>
        <v>18155.900867757242</v>
      </c>
      <c r="AS48" s="16">
        <f t="shared" si="31"/>
        <v>120.61728659372091</v>
      </c>
      <c r="AU48" s="2"/>
      <c r="AV48" s="2"/>
      <c r="AW48" s="2"/>
      <c r="AX48" s="2"/>
      <c r="AY48" s="9">
        <f t="shared" si="32"/>
        <v>21</v>
      </c>
      <c r="AZ48" s="31">
        <f t="shared" si="33"/>
        <v>21</v>
      </c>
      <c r="BA48" s="31">
        <f t="shared" si="2"/>
        <v>0</v>
      </c>
      <c r="BB48" s="10">
        <f t="shared" si="81"/>
        <v>30</v>
      </c>
      <c r="BC48" s="28">
        <f t="shared" si="34"/>
        <v>30</v>
      </c>
      <c r="BD48" s="10">
        <f t="shared" si="35"/>
        <v>0</v>
      </c>
      <c r="BE48" s="10">
        <f t="shared" si="82"/>
        <v>0</v>
      </c>
      <c r="BF48" s="44">
        <f t="shared" si="36"/>
        <v>60000</v>
      </c>
      <c r="BG48" s="80">
        <f t="shared" si="37"/>
        <v>28.969006467149367</v>
      </c>
      <c r="BH48" s="118"/>
      <c r="BI48" s="9">
        <f t="shared" si="38"/>
        <v>21</v>
      </c>
      <c r="BJ48" s="28">
        <f t="shared" si="39"/>
        <v>66.599999999999994</v>
      </c>
      <c r="BK48" s="28">
        <f t="shared" si="40"/>
        <v>5.5</v>
      </c>
      <c r="BL48" s="28">
        <f t="shared" si="41"/>
        <v>61.1</v>
      </c>
      <c r="BM48" s="28">
        <f t="shared" si="42"/>
        <v>15.142760802288896</v>
      </c>
      <c r="BN48" s="28">
        <f t="shared" si="43"/>
        <v>45.957239197711104</v>
      </c>
      <c r="BO48" s="36">
        <f t="shared" si="44"/>
        <v>10049.216628994887</v>
      </c>
      <c r="BP48" s="80">
        <f t="shared" si="45"/>
        <v>64.311194357071585</v>
      </c>
      <c r="BQ48" s="9">
        <f t="shared" si="46"/>
        <v>21</v>
      </c>
      <c r="BR48" s="28">
        <f t="shared" si="47"/>
        <v>76.53</v>
      </c>
      <c r="BS48" s="28">
        <f t="shared" si="48"/>
        <v>6.5</v>
      </c>
      <c r="BT48" s="28">
        <f t="shared" si="49"/>
        <v>70.03</v>
      </c>
      <c r="BU48" s="28">
        <f t="shared" si="50"/>
        <v>18.99374455224671</v>
      </c>
      <c r="BV48" s="28">
        <f t="shared" si="51"/>
        <v>51.036255447753291</v>
      </c>
      <c r="BW48" s="36">
        <f t="shared" si="52"/>
        <v>11945.012935444907</v>
      </c>
      <c r="BX48" s="80">
        <f t="shared" si="53"/>
        <v>73.899935497698038</v>
      </c>
      <c r="BY48" s="9">
        <f t="shared" si="54"/>
        <v>21</v>
      </c>
      <c r="BZ48" s="28">
        <f t="shared" si="55"/>
        <v>80.33</v>
      </c>
      <c r="CA48" s="28">
        <f t="shared" si="56"/>
        <v>7</v>
      </c>
      <c r="CB48" s="28">
        <f t="shared" si="57"/>
        <v>73.33</v>
      </c>
      <c r="CC48" s="28">
        <f t="shared" si="58"/>
        <v>21.640124897753356</v>
      </c>
      <c r="CD48" s="28">
        <f t="shared" si="59"/>
        <v>51.689875102246646</v>
      </c>
      <c r="CE48" s="36">
        <f t="shared" si="60"/>
        <v>12932.385063549767</v>
      </c>
      <c r="CF48" s="80">
        <f t="shared" si="61"/>
        <v>77.569342983536956</v>
      </c>
      <c r="CG48" s="9">
        <f t="shared" si="62"/>
        <v>0</v>
      </c>
      <c r="CH48" s="28">
        <f t="shared" si="63"/>
        <v>0</v>
      </c>
      <c r="CI48" s="28">
        <f t="shared" si="64"/>
        <v>0</v>
      </c>
      <c r="CJ48" s="28">
        <f t="shared" si="65"/>
        <v>0</v>
      </c>
      <c r="CK48" s="28">
        <f t="shared" si="66"/>
        <v>0</v>
      </c>
      <c r="CL48" s="28">
        <f t="shared" si="67"/>
        <v>0</v>
      </c>
      <c r="CM48" s="36">
        <f t="shared" si="68"/>
        <v>0</v>
      </c>
      <c r="CN48" s="80">
        <f t="shared" si="69"/>
        <v>0</v>
      </c>
      <c r="CO48" s="9">
        <f t="shared" si="70"/>
        <v>21</v>
      </c>
      <c r="CP48" s="28">
        <f t="shared" si="71"/>
        <v>650.65651834317919</v>
      </c>
      <c r="CQ48" s="28">
        <f t="shared" si="72"/>
        <v>53.5</v>
      </c>
      <c r="CR48" s="28">
        <f t="shared" si="73"/>
        <v>597.15651834317919</v>
      </c>
      <c r="CS48" s="28">
        <f t="shared" si="74"/>
        <v>164.14928873285703</v>
      </c>
      <c r="CT48" s="28">
        <f t="shared" si="75"/>
        <v>433.00722961032216</v>
      </c>
      <c r="CU48" s="36">
        <f t="shared" si="76"/>
        <v>98056.566010103896</v>
      </c>
      <c r="CV48" s="122">
        <f t="shared" si="77"/>
        <v>0</v>
      </c>
      <c r="CW48" s="125">
        <f t="shared" si="78"/>
        <v>597.15651834317919</v>
      </c>
      <c r="CX48" s="138">
        <f t="shared" si="83"/>
        <v>1127.1765183431792</v>
      </c>
    </row>
    <row r="49" spans="2:102" x14ac:dyDescent="0.3">
      <c r="B49" s="86">
        <v>22</v>
      </c>
      <c r="C49" s="155">
        <f t="shared" si="3"/>
        <v>1127.1765183431792</v>
      </c>
      <c r="D49" s="10">
        <f t="shared" si="4"/>
        <v>120</v>
      </c>
      <c r="E49" s="10">
        <f t="shared" si="5"/>
        <v>1007.1765183431792</v>
      </c>
      <c r="F49" s="10">
        <f t="shared" si="6"/>
        <v>262.30043357190897</v>
      </c>
      <c r="G49" s="10">
        <f t="shared" si="7"/>
        <v>744.87608477127014</v>
      </c>
      <c r="H49" s="10">
        <f t="shared" si="1"/>
        <v>223882.17869357095</v>
      </c>
      <c r="I49" s="146">
        <f t="shared" si="79"/>
        <v>-1007.1765183431792</v>
      </c>
      <c r="J49" s="147">
        <f t="shared" si="80"/>
        <v>-1127.1765183431792</v>
      </c>
      <c r="S49" s="86">
        <v>22</v>
      </c>
      <c r="T49" s="9">
        <f t="shared" si="8"/>
        <v>22</v>
      </c>
      <c r="U49" s="10">
        <f t="shared" si="9"/>
        <v>33.54</v>
      </c>
      <c r="V49" s="10">
        <f t="shared" si="10"/>
        <v>2.5</v>
      </c>
      <c r="W49" s="10">
        <f t="shared" si="11"/>
        <v>31.04</v>
      </c>
      <c r="X49" s="10">
        <f t="shared" si="12"/>
        <v>5.5910635215800246</v>
      </c>
      <c r="Y49" s="10">
        <f t="shared" si="13"/>
        <v>25.448936478419974</v>
      </c>
      <c r="Z49" s="10">
        <f t="shared" si="14"/>
        <v>4447.4018807855991</v>
      </c>
      <c r="AA49" s="16">
        <f t="shared" si="15"/>
        <v>32.333460130056231</v>
      </c>
      <c r="AB49" s="6"/>
      <c r="AC49" s="9">
        <f t="shared" si="16"/>
        <v>22</v>
      </c>
      <c r="AD49" s="10">
        <f t="shared" si="17"/>
        <v>64.61</v>
      </c>
      <c r="AE49" s="10">
        <f t="shared" si="18"/>
        <v>5</v>
      </c>
      <c r="AF49" s="10">
        <f t="shared" si="19"/>
        <v>59.61</v>
      </c>
      <c r="AG49" s="10">
        <f t="shared" si="20"/>
        <v>12.020163273636646</v>
      </c>
      <c r="AH49" s="10">
        <f t="shared" si="21"/>
        <v>47.589836726363352</v>
      </c>
      <c r="AI49" s="10">
        <f t="shared" si="22"/>
        <v>8967.5326185011199</v>
      </c>
      <c r="AJ49" s="16">
        <f t="shared" si="23"/>
        <v>62.28577397146492</v>
      </c>
      <c r="AK49" s="6"/>
      <c r="AL49" s="9">
        <f t="shared" si="24"/>
        <v>22</v>
      </c>
      <c r="AM49" s="10">
        <f t="shared" si="25"/>
        <v>124.91</v>
      </c>
      <c r="AN49" s="10">
        <f t="shared" si="26"/>
        <v>10</v>
      </c>
      <c r="AO49" s="10">
        <f t="shared" si="27"/>
        <v>114.91</v>
      </c>
      <c r="AP49" s="10">
        <f t="shared" si="28"/>
        <v>25.720859562656091</v>
      </c>
      <c r="AQ49" s="10">
        <f t="shared" si="29"/>
        <v>89.189140437343909</v>
      </c>
      <c r="AR49" s="10">
        <f t="shared" si="30"/>
        <v>18066.711727319896</v>
      </c>
      <c r="AS49" s="16">
        <f t="shared" si="31"/>
        <v>120.41659227326548</v>
      </c>
      <c r="AU49" s="2"/>
      <c r="AV49" s="2"/>
      <c r="AW49" s="2"/>
      <c r="AX49" s="2"/>
      <c r="AY49" s="9">
        <f t="shared" si="32"/>
        <v>22</v>
      </c>
      <c r="AZ49" s="31">
        <f t="shared" si="33"/>
        <v>22</v>
      </c>
      <c r="BA49" s="31">
        <f t="shared" si="2"/>
        <v>0</v>
      </c>
      <c r="BB49" s="10">
        <f t="shared" si="81"/>
        <v>30</v>
      </c>
      <c r="BC49" s="28">
        <f t="shared" si="34"/>
        <v>30</v>
      </c>
      <c r="BD49" s="10">
        <f t="shared" si="35"/>
        <v>0</v>
      </c>
      <c r="BE49" s="10">
        <f t="shared" si="82"/>
        <v>0</v>
      </c>
      <c r="BF49" s="44">
        <f t="shared" si="36"/>
        <v>60000</v>
      </c>
      <c r="BG49" s="80">
        <f t="shared" si="37"/>
        <v>28.920805125273912</v>
      </c>
      <c r="BH49" s="118"/>
      <c r="BI49" s="9">
        <f t="shared" si="38"/>
        <v>22</v>
      </c>
      <c r="BJ49" s="28">
        <f t="shared" si="39"/>
        <v>66.599999999999994</v>
      </c>
      <c r="BK49" s="28">
        <f t="shared" si="40"/>
        <v>5.5</v>
      </c>
      <c r="BL49" s="28">
        <f t="shared" si="41"/>
        <v>61.1</v>
      </c>
      <c r="BM49" s="28">
        <f t="shared" si="42"/>
        <v>15.073824943492331</v>
      </c>
      <c r="BN49" s="28">
        <f t="shared" si="43"/>
        <v>46.026175056507668</v>
      </c>
      <c r="BO49" s="36">
        <f t="shared" si="44"/>
        <v>10003.19045393838</v>
      </c>
      <c r="BP49" s="80">
        <f t="shared" si="45"/>
        <v>64.204187378108088</v>
      </c>
      <c r="BQ49" s="9">
        <f t="shared" si="46"/>
        <v>22</v>
      </c>
      <c r="BR49" s="28">
        <f t="shared" si="47"/>
        <v>76.53</v>
      </c>
      <c r="BS49" s="28">
        <f t="shared" si="48"/>
        <v>6.5</v>
      </c>
      <c r="BT49" s="28">
        <f t="shared" si="49"/>
        <v>70.03</v>
      </c>
      <c r="BU49" s="28">
        <f t="shared" si="50"/>
        <v>18.912937147787769</v>
      </c>
      <c r="BV49" s="28">
        <f t="shared" si="51"/>
        <v>51.117062852212229</v>
      </c>
      <c r="BW49" s="36">
        <f t="shared" si="52"/>
        <v>11893.895872592695</v>
      </c>
      <c r="BX49" s="80">
        <f t="shared" si="53"/>
        <v>73.776973874573756</v>
      </c>
      <c r="BY49" s="9">
        <f t="shared" si="54"/>
        <v>22</v>
      </c>
      <c r="BZ49" s="28">
        <f t="shared" si="55"/>
        <v>80.33</v>
      </c>
      <c r="CA49" s="28">
        <f t="shared" si="56"/>
        <v>7</v>
      </c>
      <c r="CB49" s="28">
        <f t="shared" si="57"/>
        <v>73.33</v>
      </c>
      <c r="CC49" s="28">
        <f t="shared" si="58"/>
        <v>21.55397510591628</v>
      </c>
      <c r="CD49" s="28">
        <f t="shared" si="59"/>
        <v>51.776024894083719</v>
      </c>
      <c r="CE49" s="36">
        <f t="shared" si="60"/>
        <v>12880.609038655684</v>
      </c>
      <c r="CF49" s="80">
        <f t="shared" si="61"/>
        <v>77.440275857108446</v>
      </c>
      <c r="CG49" s="9">
        <f t="shared" si="62"/>
        <v>0</v>
      </c>
      <c r="CH49" s="28">
        <f t="shared" si="63"/>
        <v>0</v>
      </c>
      <c r="CI49" s="28">
        <f t="shared" si="64"/>
        <v>0</v>
      </c>
      <c r="CJ49" s="28">
        <f t="shared" si="65"/>
        <v>0</v>
      </c>
      <c r="CK49" s="28">
        <f t="shared" si="66"/>
        <v>0</v>
      </c>
      <c r="CL49" s="28">
        <f t="shared" si="67"/>
        <v>0</v>
      </c>
      <c r="CM49" s="36">
        <f t="shared" si="68"/>
        <v>0</v>
      </c>
      <c r="CN49" s="80">
        <f t="shared" si="69"/>
        <v>0</v>
      </c>
      <c r="CO49" s="9">
        <f t="shared" si="70"/>
        <v>22</v>
      </c>
      <c r="CP49" s="28">
        <f t="shared" si="71"/>
        <v>650.65651834317919</v>
      </c>
      <c r="CQ49" s="28">
        <f t="shared" si="72"/>
        <v>53.5</v>
      </c>
      <c r="CR49" s="28">
        <f t="shared" si="73"/>
        <v>597.15651834317919</v>
      </c>
      <c r="CS49" s="28">
        <f t="shared" si="74"/>
        <v>163.42761001683982</v>
      </c>
      <c r="CT49" s="28">
        <f t="shared" si="75"/>
        <v>433.72890832633936</v>
      </c>
      <c r="CU49" s="36">
        <f t="shared" si="76"/>
        <v>97622.83710177755</v>
      </c>
      <c r="CV49" s="122">
        <f t="shared" si="77"/>
        <v>0</v>
      </c>
      <c r="CW49" s="125">
        <f t="shared" si="78"/>
        <v>597.15651834317919</v>
      </c>
      <c r="CX49" s="138">
        <f t="shared" si="83"/>
        <v>1127.1765183431792</v>
      </c>
    </row>
    <row r="50" spans="2:102" x14ac:dyDescent="0.3">
      <c r="B50" s="86">
        <v>23</v>
      </c>
      <c r="C50" s="155">
        <f t="shared" si="3"/>
        <v>1127.1765183431792</v>
      </c>
      <c r="D50" s="10">
        <f t="shared" si="4"/>
        <v>120</v>
      </c>
      <c r="E50" s="10">
        <f t="shared" si="5"/>
        <v>1007.1765183431792</v>
      </c>
      <c r="F50" s="10">
        <f t="shared" si="6"/>
        <v>261.11966850258807</v>
      </c>
      <c r="G50" s="10">
        <f t="shared" si="7"/>
        <v>746.0568498405911</v>
      </c>
      <c r="H50" s="10">
        <f t="shared" si="1"/>
        <v>223136.12184373033</v>
      </c>
      <c r="I50" s="146">
        <f t="shared" si="79"/>
        <v>-1007.1765183431792</v>
      </c>
      <c r="J50" s="147">
        <f t="shared" si="80"/>
        <v>-1127.1765183431792</v>
      </c>
      <c r="S50" s="86">
        <v>23</v>
      </c>
      <c r="T50" s="9">
        <f t="shared" si="8"/>
        <v>23</v>
      </c>
      <c r="U50" s="10">
        <f t="shared" si="9"/>
        <v>33.54</v>
      </c>
      <c r="V50" s="10">
        <f t="shared" si="10"/>
        <v>2.5</v>
      </c>
      <c r="W50" s="10">
        <f t="shared" si="11"/>
        <v>31.04</v>
      </c>
      <c r="X50" s="10">
        <f t="shared" si="12"/>
        <v>5.5592523509819989</v>
      </c>
      <c r="Y50" s="10">
        <f t="shared" si="13"/>
        <v>25.480747649017999</v>
      </c>
      <c r="Z50" s="10">
        <f t="shared" si="14"/>
        <v>4421.9211331365814</v>
      </c>
      <c r="AA50" s="16">
        <f t="shared" si="15"/>
        <v>32.279660695563621</v>
      </c>
      <c r="AB50" s="6"/>
      <c r="AC50" s="9">
        <f t="shared" si="16"/>
        <v>23</v>
      </c>
      <c r="AD50" s="10">
        <f t="shared" si="17"/>
        <v>64.61</v>
      </c>
      <c r="AE50" s="10">
        <f t="shared" si="18"/>
        <v>5</v>
      </c>
      <c r="AF50" s="10">
        <f t="shared" si="19"/>
        <v>59.61</v>
      </c>
      <c r="AG50" s="10">
        <f t="shared" si="20"/>
        <v>11.956710158001494</v>
      </c>
      <c r="AH50" s="10">
        <f t="shared" si="21"/>
        <v>47.653289841998507</v>
      </c>
      <c r="AI50" s="10">
        <f t="shared" si="22"/>
        <v>8919.8793286591208</v>
      </c>
      <c r="AJ50" s="16">
        <f t="shared" si="23"/>
        <v>62.182137076337675</v>
      </c>
      <c r="AK50" s="6"/>
      <c r="AL50" s="9">
        <f t="shared" si="24"/>
        <v>23</v>
      </c>
      <c r="AM50" s="10">
        <f t="shared" si="25"/>
        <v>124.91</v>
      </c>
      <c r="AN50" s="10">
        <f t="shared" si="26"/>
        <v>10</v>
      </c>
      <c r="AO50" s="10">
        <f t="shared" si="27"/>
        <v>114.91</v>
      </c>
      <c r="AP50" s="10">
        <f t="shared" si="28"/>
        <v>25.594508280369855</v>
      </c>
      <c r="AQ50" s="10">
        <f t="shared" si="29"/>
        <v>89.315491719630145</v>
      </c>
      <c r="AR50" s="10">
        <f t="shared" si="30"/>
        <v>17977.396235600267</v>
      </c>
      <c r="AS50" s="16">
        <f t="shared" si="31"/>
        <v>120.21623188678748</v>
      </c>
      <c r="AU50" s="2"/>
      <c r="AV50" s="2"/>
      <c r="AW50" s="2"/>
      <c r="AX50" s="2"/>
      <c r="AY50" s="9">
        <f t="shared" si="32"/>
        <v>23</v>
      </c>
      <c r="AZ50" s="31">
        <f t="shared" si="33"/>
        <v>23</v>
      </c>
      <c r="BA50" s="31">
        <f t="shared" si="2"/>
        <v>0</v>
      </c>
      <c r="BB50" s="10">
        <f t="shared" si="81"/>
        <v>30</v>
      </c>
      <c r="BC50" s="28">
        <f t="shared" si="34"/>
        <v>30</v>
      </c>
      <c r="BD50" s="10">
        <f t="shared" si="35"/>
        <v>0</v>
      </c>
      <c r="BE50" s="10">
        <f t="shared" si="82"/>
        <v>0</v>
      </c>
      <c r="BF50" s="44">
        <f t="shared" si="36"/>
        <v>60000</v>
      </c>
      <c r="BG50" s="80">
        <f t="shared" si="37"/>
        <v>28.872683985298412</v>
      </c>
      <c r="BH50" s="118"/>
      <c r="BI50" s="9">
        <f t="shared" si="38"/>
        <v>23</v>
      </c>
      <c r="BJ50" s="28">
        <f t="shared" si="39"/>
        <v>66.599999999999994</v>
      </c>
      <c r="BK50" s="28">
        <f t="shared" si="40"/>
        <v>5.5</v>
      </c>
      <c r="BL50" s="28">
        <f t="shared" si="41"/>
        <v>61.1</v>
      </c>
      <c r="BM50" s="28">
        <f t="shared" si="42"/>
        <v>15.004785680907569</v>
      </c>
      <c r="BN50" s="28">
        <f t="shared" si="43"/>
        <v>46.095214319092435</v>
      </c>
      <c r="BO50" s="36">
        <f t="shared" si="44"/>
        <v>9957.0952396192879</v>
      </c>
      <c r="BP50" s="80">
        <f t="shared" si="45"/>
        <v>64.097358447362467</v>
      </c>
      <c r="BQ50" s="9">
        <f t="shared" si="46"/>
        <v>23</v>
      </c>
      <c r="BR50" s="28">
        <f t="shared" si="47"/>
        <v>76.53</v>
      </c>
      <c r="BS50" s="28">
        <f t="shared" si="48"/>
        <v>6.5</v>
      </c>
      <c r="BT50" s="28">
        <f t="shared" si="49"/>
        <v>70.03</v>
      </c>
      <c r="BU50" s="28">
        <f t="shared" si="50"/>
        <v>18.832001798271765</v>
      </c>
      <c r="BV50" s="28">
        <f t="shared" si="51"/>
        <v>51.19799820172824</v>
      </c>
      <c r="BW50" s="36">
        <f t="shared" si="52"/>
        <v>11842.697874390968</v>
      </c>
      <c r="BX50" s="80">
        <f t="shared" si="53"/>
        <v>73.65421684649624</v>
      </c>
      <c r="BY50" s="9">
        <f t="shared" si="54"/>
        <v>23</v>
      </c>
      <c r="BZ50" s="28">
        <f t="shared" si="55"/>
        <v>80.33</v>
      </c>
      <c r="CA50" s="28">
        <f t="shared" si="56"/>
        <v>7</v>
      </c>
      <c r="CB50" s="28">
        <f t="shared" si="57"/>
        <v>73.33</v>
      </c>
      <c r="CC50" s="28">
        <f t="shared" si="58"/>
        <v>21.467681731092807</v>
      </c>
      <c r="CD50" s="28">
        <f t="shared" si="59"/>
        <v>51.862318268907188</v>
      </c>
      <c r="CE50" s="36">
        <f t="shared" si="60"/>
        <v>12828.746720386776</v>
      </c>
      <c r="CF50" s="80">
        <f t="shared" si="61"/>
        <v>77.311423484634048</v>
      </c>
      <c r="CG50" s="9">
        <f t="shared" si="62"/>
        <v>0</v>
      </c>
      <c r="CH50" s="28">
        <f t="shared" si="63"/>
        <v>0</v>
      </c>
      <c r="CI50" s="28">
        <f t="shared" si="64"/>
        <v>0</v>
      </c>
      <c r="CJ50" s="28">
        <f t="shared" si="65"/>
        <v>0</v>
      </c>
      <c r="CK50" s="28">
        <f t="shared" si="66"/>
        <v>0</v>
      </c>
      <c r="CL50" s="28">
        <f t="shared" si="67"/>
        <v>0</v>
      </c>
      <c r="CM50" s="36">
        <f t="shared" si="68"/>
        <v>0</v>
      </c>
      <c r="CN50" s="80">
        <f t="shared" si="69"/>
        <v>0</v>
      </c>
      <c r="CO50" s="9">
        <f t="shared" si="70"/>
        <v>23</v>
      </c>
      <c r="CP50" s="28">
        <f t="shared" si="71"/>
        <v>650.65651834317919</v>
      </c>
      <c r="CQ50" s="28">
        <f t="shared" si="72"/>
        <v>53.5</v>
      </c>
      <c r="CR50" s="28">
        <f t="shared" si="73"/>
        <v>597.15651834317919</v>
      </c>
      <c r="CS50" s="28">
        <f t="shared" si="74"/>
        <v>162.70472850296258</v>
      </c>
      <c r="CT50" s="28">
        <f t="shared" si="75"/>
        <v>434.45178984021663</v>
      </c>
      <c r="CU50" s="36">
        <f t="shared" si="76"/>
        <v>97188.385311937338</v>
      </c>
      <c r="CV50" s="122">
        <f t="shared" si="77"/>
        <v>0</v>
      </c>
      <c r="CW50" s="125">
        <f t="shared" si="78"/>
        <v>597.15651834317919</v>
      </c>
      <c r="CX50" s="138">
        <f t="shared" si="83"/>
        <v>1127.1765183431792</v>
      </c>
    </row>
    <row r="51" spans="2:102" x14ac:dyDescent="0.3">
      <c r="B51" s="86">
        <v>24</v>
      </c>
      <c r="C51" s="155">
        <f t="shared" si="3"/>
        <v>1127.1765183431792</v>
      </c>
      <c r="D51" s="10">
        <f t="shared" si="4"/>
        <v>120</v>
      </c>
      <c r="E51" s="10">
        <f t="shared" si="5"/>
        <v>1007.1765183431792</v>
      </c>
      <c r="F51" s="10">
        <f t="shared" si="6"/>
        <v>259.93701973615475</v>
      </c>
      <c r="G51" s="10">
        <f t="shared" si="7"/>
        <v>747.23949860702442</v>
      </c>
      <c r="H51" s="10">
        <f t="shared" si="1"/>
        <v>222388.88234512333</v>
      </c>
      <c r="I51" s="146">
        <f t="shared" si="79"/>
        <v>-1007.1765183431792</v>
      </c>
      <c r="J51" s="147">
        <f t="shared" si="80"/>
        <v>-1127.1765183431792</v>
      </c>
      <c r="S51" s="86">
        <v>24</v>
      </c>
      <c r="T51" s="9">
        <f t="shared" si="8"/>
        <v>24</v>
      </c>
      <c r="U51" s="10">
        <f t="shared" si="9"/>
        <v>33.54</v>
      </c>
      <c r="V51" s="10">
        <f t="shared" si="10"/>
        <v>2.5</v>
      </c>
      <c r="W51" s="10">
        <f t="shared" si="11"/>
        <v>31.04</v>
      </c>
      <c r="X51" s="10">
        <f t="shared" si="12"/>
        <v>5.5274014164207266</v>
      </c>
      <c r="Y51" s="10">
        <f t="shared" si="13"/>
        <v>25.512598583579273</v>
      </c>
      <c r="Z51" s="10">
        <f t="shared" si="14"/>
        <v>4396.408534553002</v>
      </c>
      <c r="AA51" s="16">
        <f t="shared" si="15"/>
        <v>32.225950777600943</v>
      </c>
      <c r="AB51" s="6"/>
      <c r="AC51" s="9">
        <f t="shared" si="16"/>
        <v>24</v>
      </c>
      <c r="AD51" s="10">
        <f t="shared" si="17"/>
        <v>64.61</v>
      </c>
      <c r="AE51" s="10">
        <f t="shared" si="18"/>
        <v>5</v>
      </c>
      <c r="AF51" s="10">
        <f t="shared" si="19"/>
        <v>59.61</v>
      </c>
      <c r="AG51" s="10">
        <f t="shared" si="20"/>
        <v>11.893172438212162</v>
      </c>
      <c r="AH51" s="10">
        <f t="shared" si="21"/>
        <v>47.716827561787838</v>
      </c>
      <c r="AI51" s="10">
        <f t="shared" si="22"/>
        <v>8872.162501097333</v>
      </c>
      <c r="AJ51" s="16">
        <f t="shared" si="23"/>
        <v>62.078672621967712</v>
      </c>
      <c r="AK51" s="6"/>
      <c r="AL51" s="9">
        <f t="shared" si="24"/>
        <v>24</v>
      </c>
      <c r="AM51" s="10">
        <f t="shared" si="25"/>
        <v>124.91</v>
      </c>
      <c r="AN51" s="10">
        <f t="shared" si="26"/>
        <v>10</v>
      </c>
      <c r="AO51" s="10">
        <f t="shared" si="27"/>
        <v>114.91</v>
      </c>
      <c r="AP51" s="10">
        <f t="shared" si="28"/>
        <v>25.467978000433714</v>
      </c>
      <c r="AQ51" s="10">
        <f t="shared" si="29"/>
        <v>89.442021999566279</v>
      </c>
      <c r="AR51" s="10">
        <f t="shared" si="30"/>
        <v>17887.9542136007</v>
      </c>
      <c r="AS51" s="16">
        <f t="shared" si="31"/>
        <v>120.01620487865635</v>
      </c>
      <c r="AU51" s="2"/>
      <c r="AV51" s="2"/>
      <c r="AW51" s="2"/>
      <c r="AX51" s="2"/>
      <c r="AY51" s="9">
        <f t="shared" si="32"/>
        <v>24</v>
      </c>
      <c r="AZ51" s="31">
        <f t="shared" si="33"/>
        <v>24</v>
      </c>
      <c r="BA51" s="31">
        <f t="shared" si="2"/>
        <v>0</v>
      </c>
      <c r="BB51" s="10">
        <f t="shared" si="81"/>
        <v>30</v>
      </c>
      <c r="BC51" s="28">
        <f t="shared" si="34"/>
        <v>30</v>
      </c>
      <c r="BD51" s="10">
        <f t="shared" si="35"/>
        <v>0</v>
      </c>
      <c r="BE51" s="10">
        <f t="shared" si="82"/>
        <v>0</v>
      </c>
      <c r="BF51" s="44">
        <f t="shared" si="36"/>
        <v>60000</v>
      </c>
      <c r="BG51" s="80">
        <f t="shared" si="37"/>
        <v>28.824642913775442</v>
      </c>
      <c r="BH51" s="118"/>
      <c r="BI51" s="9">
        <f t="shared" si="38"/>
        <v>24</v>
      </c>
      <c r="BJ51" s="28">
        <f t="shared" si="39"/>
        <v>66.599999999999994</v>
      </c>
      <c r="BK51" s="28">
        <f t="shared" si="40"/>
        <v>5.5</v>
      </c>
      <c r="BL51" s="28">
        <f t="shared" si="41"/>
        <v>61.1</v>
      </c>
      <c r="BM51" s="28">
        <f t="shared" si="42"/>
        <v>14.935642859428931</v>
      </c>
      <c r="BN51" s="28">
        <f t="shared" si="43"/>
        <v>46.16435714057107</v>
      </c>
      <c r="BO51" s="36">
        <f t="shared" si="44"/>
        <v>9910.9308824787167</v>
      </c>
      <c r="BP51" s="80">
        <f t="shared" si="45"/>
        <v>63.990707268581481</v>
      </c>
      <c r="BQ51" s="9">
        <f t="shared" si="46"/>
        <v>24</v>
      </c>
      <c r="BR51" s="28">
        <f t="shared" si="47"/>
        <v>76.53</v>
      </c>
      <c r="BS51" s="28">
        <f t="shared" si="48"/>
        <v>6.5</v>
      </c>
      <c r="BT51" s="28">
        <f t="shared" si="49"/>
        <v>70.03</v>
      </c>
      <c r="BU51" s="28">
        <f t="shared" si="50"/>
        <v>18.750938301119032</v>
      </c>
      <c r="BV51" s="28">
        <f t="shared" si="51"/>
        <v>51.279061698880966</v>
      </c>
      <c r="BW51" s="36">
        <f t="shared" si="52"/>
        <v>11791.418812692087</v>
      </c>
      <c r="BX51" s="80">
        <f t="shared" si="53"/>
        <v>73.531664073041156</v>
      </c>
      <c r="BY51" s="9">
        <f t="shared" si="54"/>
        <v>24</v>
      </c>
      <c r="BZ51" s="28">
        <f t="shared" si="55"/>
        <v>80.33</v>
      </c>
      <c r="CA51" s="28">
        <f t="shared" si="56"/>
        <v>7</v>
      </c>
      <c r="CB51" s="28">
        <f t="shared" si="57"/>
        <v>73.33</v>
      </c>
      <c r="CC51" s="28">
        <f t="shared" si="58"/>
        <v>21.381244533977963</v>
      </c>
      <c r="CD51" s="28">
        <f t="shared" si="59"/>
        <v>51.948755466022035</v>
      </c>
      <c r="CE51" s="36">
        <f t="shared" si="60"/>
        <v>12776.797964920754</v>
      </c>
      <c r="CF51" s="80">
        <f t="shared" si="61"/>
        <v>77.18278550878604</v>
      </c>
      <c r="CG51" s="9">
        <f t="shared" si="62"/>
        <v>0</v>
      </c>
      <c r="CH51" s="28">
        <f t="shared" si="63"/>
        <v>0</v>
      </c>
      <c r="CI51" s="28">
        <f t="shared" si="64"/>
        <v>0</v>
      </c>
      <c r="CJ51" s="28">
        <f t="shared" si="65"/>
        <v>0</v>
      </c>
      <c r="CK51" s="28">
        <f t="shared" si="66"/>
        <v>0</v>
      </c>
      <c r="CL51" s="28">
        <f t="shared" si="67"/>
        <v>0</v>
      </c>
      <c r="CM51" s="36">
        <f t="shared" si="68"/>
        <v>0</v>
      </c>
      <c r="CN51" s="80">
        <f t="shared" si="69"/>
        <v>0</v>
      </c>
      <c r="CO51" s="9">
        <f t="shared" si="70"/>
        <v>24</v>
      </c>
      <c r="CP51" s="28">
        <f t="shared" si="71"/>
        <v>650.65651834317919</v>
      </c>
      <c r="CQ51" s="28">
        <f t="shared" si="72"/>
        <v>53.5</v>
      </c>
      <c r="CR51" s="28">
        <f t="shared" si="73"/>
        <v>597.15651834317919</v>
      </c>
      <c r="CS51" s="28">
        <f t="shared" si="74"/>
        <v>161.98064218656222</v>
      </c>
      <c r="CT51" s="28">
        <f t="shared" si="75"/>
        <v>435.17587615661694</v>
      </c>
      <c r="CU51" s="36">
        <f t="shared" si="76"/>
        <v>96753.209435780722</v>
      </c>
      <c r="CV51" s="122">
        <f t="shared" si="77"/>
        <v>0</v>
      </c>
      <c r="CW51" s="125">
        <f t="shared" si="78"/>
        <v>597.15651834317919</v>
      </c>
      <c r="CX51" s="138">
        <f t="shared" si="83"/>
        <v>1127.1765183431792</v>
      </c>
    </row>
    <row r="52" spans="2:102" x14ac:dyDescent="0.3">
      <c r="B52" s="86">
        <v>25</v>
      </c>
      <c r="C52" s="155">
        <f t="shared" si="3"/>
        <v>1127.1765183431792</v>
      </c>
      <c r="D52" s="10">
        <f t="shared" si="4"/>
        <v>120</v>
      </c>
      <c r="E52" s="10">
        <f t="shared" si="5"/>
        <v>1007.1765183431792</v>
      </c>
      <c r="F52" s="10">
        <f t="shared" si="6"/>
        <v>258.75248425057168</v>
      </c>
      <c r="G52" s="10">
        <f t="shared" si="7"/>
        <v>748.42403409260737</v>
      </c>
      <c r="H52" s="10">
        <f t="shared" si="1"/>
        <v>221640.4583110307</v>
      </c>
      <c r="I52" s="146">
        <f t="shared" si="79"/>
        <v>-1007.1765183431792</v>
      </c>
      <c r="J52" s="147">
        <f t="shared" si="80"/>
        <v>-1127.1765183431792</v>
      </c>
      <c r="S52" s="86">
        <v>25</v>
      </c>
      <c r="T52" s="9">
        <f t="shared" si="8"/>
        <v>25</v>
      </c>
      <c r="U52" s="10">
        <f t="shared" si="9"/>
        <v>33.54</v>
      </c>
      <c r="V52" s="10">
        <f t="shared" si="10"/>
        <v>2.5</v>
      </c>
      <c r="W52" s="10">
        <f t="shared" si="11"/>
        <v>31.04</v>
      </c>
      <c r="X52" s="10">
        <f t="shared" si="12"/>
        <v>5.495510668191252</v>
      </c>
      <c r="Y52" s="10">
        <f t="shared" si="13"/>
        <v>25.544489331808748</v>
      </c>
      <c r="Z52" s="10">
        <f t="shared" si="14"/>
        <v>4370.864045221193</v>
      </c>
      <c r="AA52" s="16">
        <f t="shared" si="15"/>
        <v>32.172330227222247</v>
      </c>
      <c r="AB52" s="6"/>
      <c r="AC52" s="9">
        <f t="shared" si="16"/>
        <v>25</v>
      </c>
      <c r="AD52" s="10">
        <f t="shared" si="17"/>
        <v>64.61</v>
      </c>
      <c r="AE52" s="10">
        <f t="shared" si="18"/>
        <v>5</v>
      </c>
      <c r="AF52" s="10">
        <f t="shared" si="19"/>
        <v>59.61</v>
      </c>
      <c r="AG52" s="10">
        <f t="shared" si="20"/>
        <v>11.829550001463112</v>
      </c>
      <c r="AH52" s="10">
        <f t="shared" si="21"/>
        <v>47.780449998536888</v>
      </c>
      <c r="AI52" s="10">
        <f t="shared" si="22"/>
        <v>8824.3820510987953</v>
      </c>
      <c r="AJ52" s="16">
        <f t="shared" si="23"/>
        <v>61.975380321432006</v>
      </c>
      <c r="AK52" s="6"/>
      <c r="AL52" s="9">
        <f t="shared" si="24"/>
        <v>25</v>
      </c>
      <c r="AM52" s="10">
        <f t="shared" si="25"/>
        <v>124.91</v>
      </c>
      <c r="AN52" s="10">
        <f t="shared" si="26"/>
        <v>10</v>
      </c>
      <c r="AO52" s="10">
        <f t="shared" si="27"/>
        <v>114.91</v>
      </c>
      <c r="AP52" s="10">
        <f t="shared" si="28"/>
        <v>25.341268469267661</v>
      </c>
      <c r="AQ52" s="10">
        <f t="shared" si="29"/>
        <v>89.568731530732336</v>
      </c>
      <c r="AR52" s="10">
        <f t="shared" si="30"/>
        <v>17798.385482069967</v>
      </c>
      <c r="AS52" s="16">
        <f t="shared" si="31"/>
        <v>119.8165106941661</v>
      </c>
      <c r="AU52" s="2"/>
      <c r="AV52" s="2"/>
      <c r="AW52" s="2"/>
      <c r="AX52" s="2"/>
      <c r="AY52" s="9">
        <f t="shared" si="32"/>
        <v>25</v>
      </c>
      <c r="AZ52" s="31">
        <f t="shared" si="33"/>
        <v>25</v>
      </c>
      <c r="BA52" s="31">
        <f t="shared" si="2"/>
        <v>0</v>
      </c>
      <c r="BB52" s="10">
        <f t="shared" si="81"/>
        <v>30</v>
      </c>
      <c r="BC52" s="28">
        <f t="shared" si="34"/>
        <v>30</v>
      </c>
      <c r="BD52" s="10">
        <f t="shared" si="35"/>
        <v>0</v>
      </c>
      <c r="BE52" s="10">
        <f t="shared" si="82"/>
        <v>0</v>
      </c>
      <c r="BF52" s="44">
        <f t="shared" si="36"/>
        <v>60000</v>
      </c>
      <c r="BG52" s="80">
        <f t="shared" si="37"/>
        <v>28.776681777479649</v>
      </c>
      <c r="BH52" s="118"/>
      <c r="BI52" s="9">
        <f t="shared" si="38"/>
        <v>25</v>
      </c>
      <c r="BJ52" s="28">
        <f t="shared" si="39"/>
        <v>66.599999999999994</v>
      </c>
      <c r="BK52" s="28">
        <f t="shared" si="40"/>
        <v>5.5</v>
      </c>
      <c r="BL52" s="28">
        <f t="shared" si="41"/>
        <v>61.1</v>
      </c>
      <c r="BM52" s="28">
        <f t="shared" si="42"/>
        <v>14.866396323718073</v>
      </c>
      <c r="BN52" s="28">
        <f t="shared" si="43"/>
        <v>46.23360367628193</v>
      </c>
      <c r="BO52" s="36">
        <f t="shared" si="44"/>
        <v>9864.6972788024341</v>
      </c>
      <c r="BP52" s="80">
        <f t="shared" si="45"/>
        <v>63.884233546004815</v>
      </c>
      <c r="BQ52" s="9">
        <f t="shared" si="46"/>
        <v>25</v>
      </c>
      <c r="BR52" s="28">
        <f t="shared" si="47"/>
        <v>76.53</v>
      </c>
      <c r="BS52" s="28">
        <f t="shared" si="48"/>
        <v>6.5</v>
      </c>
      <c r="BT52" s="28">
        <f t="shared" si="49"/>
        <v>70.03</v>
      </c>
      <c r="BU52" s="28">
        <f t="shared" si="50"/>
        <v>18.669746453429138</v>
      </c>
      <c r="BV52" s="28">
        <f t="shared" si="51"/>
        <v>51.36025354657086</v>
      </c>
      <c r="BW52" s="36">
        <f t="shared" si="52"/>
        <v>11740.058559145516</v>
      </c>
      <c r="BX52" s="80">
        <f t="shared" si="53"/>
        <v>73.409315214350585</v>
      </c>
      <c r="BY52" s="9">
        <f t="shared" si="54"/>
        <v>25</v>
      </c>
      <c r="BZ52" s="28">
        <f t="shared" si="55"/>
        <v>80.33</v>
      </c>
      <c r="CA52" s="28">
        <f t="shared" si="56"/>
        <v>7</v>
      </c>
      <c r="CB52" s="28">
        <f t="shared" si="57"/>
        <v>73.33</v>
      </c>
      <c r="CC52" s="28">
        <f t="shared" si="58"/>
        <v>21.294663274867922</v>
      </c>
      <c r="CD52" s="28">
        <f t="shared" si="59"/>
        <v>52.035336725132076</v>
      </c>
      <c r="CE52" s="36">
        <f t="shared" si="60"/>
        <v>12724.762628195622</v>
      </c>
      <c r="CF52" s="80">
        <f t="shared" si="61"/>
        <v>77.05436157283134</v>
      </c>
      <c r="CG52" s="9">
        <f t="shared" si="62"/>
        <v>0</v>
      </c>
      <c r="CH52" s="28">
        <f t="shared" si="63"/>
        <v>0</v>
      </c>
      <c r="CI52" s="28">
        <f t="shared" si="64"/>
        <v>0</v>
      </c>
      <c r="CJ52" s="28">
        <f t="shared" si="65"/>
        <v>0</v>
      </c>
      <c r="CK52" s="28">
        <f t="shared" si="66"/>
        <v>0</v>
      </c>
      <c r="CL52" s="28">
        <f t="shared" si="67"/>
        <v>0</v>
      </c>
      <c r="CM52" s="36">
        <f t="shared" si="68"/>
        <v>0</v>
      </c>
      <c r="CN52" s="80">
        <f t="shared" si="69"/>
        <v>0</v>
      </c>
      <c r="CO52" s="9">
        <f t="shared" si="70"/>
        <v>25</v>
      </c>
      <c r="CP52" s="28">
        <f t="shared" si="71"/>
        <v>650.65651834317919</v>
      </c>
      <c r="CQ52" s="28">
        <f t="shared" si="72"/>
        <v>53.5</v>
      </c>
      <c r="CR52" s="28">
        <f t="shared" si="73"/>
        <v>597.15651834317919</v>
      </c>
      <c r="CS52" s="28">
        <f t="shared" si="74"/>
        <v>161.25534905963454</v>
      </c>
      <c r="CT52" s="28">
        <f t="shared" si="75"/>
        <v>435.90116928354462</v>
      </c>
      <c r="CU52" s="36">
        <f t="shared" si="76"/>
        <v>96317.308266497173</v>
      </c>
      <c r="CV52" s="122">
        <f t="shared" si="77"/>
        <v>0</v>
      </c>
      <c r="CW52" s="125">
        <f t="shared" si="78"/>
        <v>597.15651834317919</v>
      </c>
      <c r="CX52" s="138">
        <f t="shared" si="83"/>
        <v>1127.1765183431792</v>
      </c>
    </row>
    <row r="53" spans="2:102" x14ac:dyDescent="0.3">
      <c r="B53" s="86">
        <v>26</v>
      </c>
      <c r="C53" s="155">
        <f t="shared" si="3"/>
        <v>1127.1765183431792</v>
      </c>
      <c r="D53" s="10">
        <f t="shared" si="4"/>
        <v>120</v>
      </c>
      <c r="E53" s="10">
        <f t="shared" si="5"/>
        <v>1007.1765183431792</v>
      </c>
      <c r="F53" s="10">
        <f t="shared" si="6"/>
        <v>257.56605901892942</v>
      </c>
      <c r="G53" s="10">
        <f t="shared" si="7"/>
        <v>749.61045932424975</v>
      </c>
      <c r="H53" s="10">
        <f t="shared" si="1"/>
        <v>220890.84785170644</v>
      </c>
      <c r="I53" s="146">
        <f t="shared" si="79"/>
        <v>-1007.1765183431792</v>
      </c>
      <c r="J53" s="147">
        <f t="shared" si="80"/>
        <v>-1127.1765183431792</v>
      </c>
      <c r="S53" s="86">
        <v>26</v>
      </c>
      <c r="T53" s="9">
        <f t="shared" si="8"/>
        <v>26</v>
      </c>
      <c r="U53" s="10">
        <f t="shared" si="9"/>
        <v>33.54</v>
      </c>
      <c r="V53" s="10">
        <f t="shared" si="10"/>
        <v>2.5</v>
      </c>
      <c r="W53" s="10">
        <f t="shared" si="11"/>
        <v>31.04</v>
      </c>
      <c r="X53" s="10">
        <f t="shared" si="12"/>
        <v>5.4635800565264914</v>
      </c>
      <c r="Y53" s="10">
        <f t="shared" si="13"/>
        <v>25.576419943473507</v>
      </c>
      <c r="Z53" s="10">
        <f t="shared" si="14"/>
        <v>4345.2876252777196</v>
      </c>
      <c r="AA53" s="16">
        <f t="shared" si="15"/>
        <v>32.118798895729363</v>
      </c>
      <c r="AB53" s="6"/>
      <c r="AC53" s="9">
        <f t="shared" si="16"/>
        <v>26</v>
      </c>
      <c r="AD53" s="10">
        <f t="shared" si="17"/>
        <v>64.61</v>
      </c>
      <c r="AE53" s="10">
        <f t="shared" si="18"/>
        <v>5</v>
      </c>
      <c r="AF53" s="10">
        <f t="shared" si="19"/>
        <v>59.61</v>
      </c>
      <c r="AG53" s="10">
        <f t="shared" si="20"/>
        <v>11.765842734798396</v>
      </c>
      <c r="AH53" s="10">
        <f t="shared" si="21"/>
        <v>47.844157265201602</v>
      </c>
      <c r="AI53" s="10">
        <f t="shared" si="22"/>
        <v>8776.5378938335944</v>
      </c>
      <c r="AJ53" s="16">
        <f t="shared" si="23"/>
        <v>61.872259888284859</v>
      </c>
      <c r="AK53" s="6"/>
      <c r="AL53" s="9">
        <f t="shared" si="24"/>
        <v>26</v>
      </c>
      <c r="AM53" s="10">
        <f t="shared" si="25"/>
        <v>124.91</v>
      </c>
      <c r="AN53" s="10">
        <f t="shared" si="26"/>
        <v>10</v>
      </c>
      <c r="AO53" s="10">
        <f t="shared" si="27"/>
        <v>114.91</v>
      </c>
      <c r="AP53" s="10">
        <f t="shared" si="28"/>
        <v>25.214379432932457</v>
      </c>
      <c r="AQ53" s="10">
        <f t="shared" si="29"/>
        <v>89.695620567067536</v>
      </c>
      <c r="AR53" s="10">
        <f t="shared" si="30"/>
        <v>17708.689861502899</v>
      </c>
      <c r="AS53" s="16">
        <f t="shared" si="31"/>
        <v>119.61714877953354</v>
      </c>
      <c r="AU53" s="2"/>
      <c r="AV53" s="2"/>
      <c r="AW53" s="2"/>
      <c r="AX53" s="2"/>
      <c r="AY53" s="9">
        <f t="shared" si="32"/>
        <v>26</v>
      </c>
      <c r="AZ53" s="31">
        <f t="shared" si="33"/>
        <v>26</v>
      </c>
      <c r="BA53" s="31">
        <f t="shared" si="2"/>
        <v>0</v>
      </c>
      <c r="BB53" s="10">
        <f t="shared" si="81"/>
        <v>30</v>
      </c>
      <c r="BC53" s="28">
        <f t="shared" si="34"/>
        <v>30</v>
      </c>
      <c r="BD53" s="10">
        <f t="shared" si="35"/>
        <v>0</v>
      </c>
      <c r="BE53" s="10">
        <f t="shared" si="82"/>
        <v>0</v>
      </c>
      <c r="BF53" s="44">
        <f t="shared" si="36"/>
        <v>60000</v>
      </c>
      <c r="BG53" s="80">
        <f t="shared" si="37"/>
        <v>28.728800443407302</v>
      </c>
      <c r="BH53" s="118"/>
      <c r="BI53" s="9">
        <f t="shared" si="38"/>
        <v>26</v>
      </c>
      <c r="BJ53" s="28">
        <f t="shared" si="39"/>
        <v>66.599999999999994</v>
      </c>
      <c r="BK53" s="28">
        <f t="shared" si="40"/>
        <v>5.5</v>
      </c>
      <c r="BL53" s="28">
        <f t="shared" si="41"/>
        <v>61.1</v>
      </c>
      <c r="BM53" s="28">
        <f t="shared" si="42"/>
        <v>14.797045918203651</v>
      </c>
      <c r="BN53" s="28">
        <f t="shared" si="43"/>
        <v>46.302954081796351</v>
      </c>
      <c r="BO53" s="36">
        <f t="shared" si="44"/>
        <v>9818.3943247206371</v>
      </c>
      <c r="BP53" s="80">
        <f t="shared" si="45"/>
        <v>63.77793698436421</v>
      </c>
      <c r="BQ53" s="9">
        <f t="shared" si="46"/>
        <v>26</v>
      </c>
      <c r="BR53" s="28">
        <f t="shared" si="47"/>
        <v>76.53</v>
      </c>
      <c r="BS53" s="28">
        <f t="shared" si="48"/>
        <v>6.5</v>
      </c>
      <c r="BT53" s="28">
        <f t="shared" si="49"/>
        <v>70.03</v>
      </c>
      <c r="BU53" s="28">
        <f t="shared" si="50"/>
        <v>18.588426051980402</v>
      </c>
      <c r="BV53" s="28">
        <f t="shared" si="51"/>
        <v>51.441573948019595</v>
      </c>
      <c r="BW53" s="36">
        <f t="shared" si="52"/>
        <v>11688.616985197497</v>
      </c>
      <c r="BX53" s="80">
        <f t="shared" si="53"/>
        <v>73.287169931132027</v>
      </c>
      <c r="BY53" s="9">
        <f t="shared" si="54"/>
        <v>26</v>
      </c>
      <c r="BZ53" s="28">
        <f t="shared" si="55"/>
        <v>80.33</v>
      </c>
      <c r="CA53" s="28">
        <f t="shared" si="56"/>
        <v>7</v>
      </c>
      <c r="CB53" s="28">
        <f t="shared" si="57"/>
        <v>73.33</v>
      </c>
      <c r="CC53" s="28">
        <f t="shared" si="58"/>
        <v>21.207937713659369</v>
      </c>
      <c r="CD53" s="28">
        <f t="shared" si="59"/>
        <v>52.122062286340629</v>
      </c>
      <c r="CE53" s="36">
        <f t="shared" si="60"/>
        <v>12672.640565909282</v>
      </c>
      <c r="CF53" s="80">
        <f t="shared" si="61"/>
        <v>76.926151320630282</v>
      </c>
      <c r="CG53" s="9">
        <f t="shared" si="62"/>
        <v>0</v>
      </c>
      <c r="CH53" s="28">
        <f t="shared" si="63"/>
        <v>0</v>
      </c>
      <c r="CI53" s="28">
        <f t="shared" si="64"/>
        <v>0</v>
      </c>
      <c r="CJ53" s="28">
        <f t="shared" si="65"/>
        <v>0</v>
      </c>
      <c r="CK53" s="28">
        <f t="shared" si="66"/>
        <v>0</v>
      </c>
      <c r="CL53" s="28">
        <f t="shared" si="67"/>
        <v>0</v>
      </c>
      <c r="CM53" s="36">
        <f t="shared" si="68"/>
        <v>0</v>
      </c>
      <c r="CN53" s="80">
        <f t="shared" si="69"/>
        <v>0</v>
      </c>
      <c r="CO53" s="9">
        <f t="shared" si="70"/>
        <v>26</v>
      </c>
      <c r="CP53" s="28">
        <f t="shared" si="71"/>
        <v>650.65651834317919</v>
      </c>
      <c r="CQ53" s="28">
        <f t="shared" si="72"/>
        <v>53.5</v>
      </c>
      <c r="CR53" s="28">
        <f t="shared" si="73"/>
        <v>597.15651834317919</v>
      </c>
      <c r="CS53" s="28">
        <f t="shared" si="74"/>
        <v>160.52884711082862</v>
      </c>
      <c r="CT53" s="28">
        <f t="shared" si="75"/>
        <v>436.62767123235056</v>
      </c>
      <c r="CU53" s="36">
        <f t="shared" si="76"/>
        <v>95880.680595264828</v>
      </c>
      <c r="CV53" s="122">
        <f t="shared" si="77"/>
        <v>0</v>
      </c>
      <c r="CW53" s="125">
        <f t="shared" si="78"/>
        <v>597.15651834317919</v>
      </c>
      <c r="CX53" s="138">
        <f t="shared" si="83"/>
        <v>1127.1765183431792</v>
      </c>
    </row>
    <row r="54" spans="2:102" x14ac:dyDescent="0.3">
      <c r="B54" s="86">
        <v>27</v>
      </c>
      <c r="C54" s="155">
        <f t="shared" si="3"/>
        <v>1127.1765183431792</v>
      </c>
      <c r="D54" s="10">
        <f t="shared" si="4"/>
        <v>120</v>
      </c>
      <c r="E54" s="10">
        <f t="shared" si="5"/>
        <v>1007.1765183431792</v>
      </c>
      <c r="F54" s="10">
        <f t="shared" si="6"/>
        <v>256.37774100943824</v>
      </c>
      <c r="G54" s="10">
        <f t="shared" si="7"/>
        <v>750.79877733374087</v>
      </c>
      <c r="H54" s="10">
        <f t="shared" si="1"/>
        <v>220140.04907437271</v>
      </c>
      <c r="I54" s="146">
        <f t="shared" si="79"/>
        <v>-1007.1765183431792</v>
      </c>
      <c r="J54" s="147">
        <f t="shared" si="80"/>
        <v>-1127.1765183431792</v>
      </c>
      <c r="S54" s="86">
        <v>27</v>
      </c>
      <c r="T54" s="9">
        <f t="shared" si="8"/>
        <v>27</v>
      </c>
      <c r="U54" s="10">
        <f t="shared" si="9"/>
        <v>33.54</v>
      </c>
      <c r="V54" s="10">
        <f t="shared" si="10"/>
        <v>2.5</v>
      </c>
      <c r="W54" s="10">
        <f t="shared" si="11"/>
        <v>31.04</v>
      </c>
      <c r="X54" s="10">
        <f t="shared" si="12"/>
        <v>5.4316095315971493</v>
      </c>
      <c r="Y54" s="10">
        <f t="shared" si="13"/>
        <v>25.608390468402849</v>
      </c>
      <c r="Z54" s="10">
        <f t="shared" si="14"/>
        <v>4319.6792348093168</v>
      </c>
      <c r="AA54" s="16">
        <f t="shared" si="15"/>
        <v>32.065356634671573</v>
      </c>
      <c r="AB54" s="6"/>
      <c r="AC54" s="9">
        <f t="shared" si="16"/>
        <v>27</v>
      </c>
      <c r="AD54" s="10">
        <f t="shared" si="17"/>
        <v>64.61</v>
      </c>
      <c r="AE54" s="10">
        <f t="shared" si="18"/>
        <v>5</v>
      </c>
      <c r="AF54" s="10">
        <f t="shared" si="19"/>
        <v>59.61</v>
      </c>
      <c r="AG54" s="10">
        <f t="shared" si="20"/>
        <v>11.70205052511146</v>
      </c>
      <c r="AH54" s="10">
        <f t="shared" si="21"/>
        <v>47.907949474888539</v>
      </c>
      <c r="AI54" s="10">
        <f t="shared" si="22"/>
        <v>8728.629944358705</v>
      </c>
      <c r="AJ54" s="16">
        <f t="shared" si="23"/>
        <v>61.769311036557262</v>
      </c>
      <c r="AK54" s="6"/>
      <c r="AL54" s="9">
        <f t="shared" si="24"/>
        <v>27</v>
      </c>
      <c r="AM54" s="10">
        <f t="shared" si="25"/>
        <v>124.91</v>
      </c>
      <c r="AN54" s="10">
        <f t="shared" si="26"/>
        <v>10</v>
      </c>
      <c r="AO54" s="10">
        <f t="shared" si="27"/>
        <v>114.91</v>
      </c>
      <c r="AP54" s="10">
        <f t="shared" si="28"/>
        <v>25.087310637129107</v>
      </c>
      <c r="AQ54" s="10">
        <f t="shared" si="29"/>
        <v>89.822689362870889</v>
      </c>
      <c r="AR54" s="10">
        <f t="shared" si="30"/>
        <v>17618.867172140028</v>
      </c>
      <c r="AS54" s="16">
        <f t="shared" si="31"/>
        <v>119.41811858189703</v>
      </c>
      <c r="AU54" s="2"/>
      <c r="AV54" s="2"/>
      <c r="AW54" s="2"/>
      <c r="AX54" s="2"/>
      <c r="AY54" s="9">
        <f t="shared" si="32"/>
        <v>27</v>
      </c>
      <c r="AZ54" s="31">
        <f t="shared" si="33"/>
        <v>27</v>
      </c>
      <c r="BA54" s="31">
        <f t="shared" si="2"/>
        <v>0</v>
      </c>
      <c r="BB54" s="10">
        <f t="shared" si="81"/>
        <v>30</v>
      </c>
      <c r="BC54" s="28">
        <f t="shared" si="34"/>
        <v>30</v>
      </c>
      <c r="BD54" s="10">
        <f t="shared" si="35"/>
        <v>0</v>
      </c>
      <c r="BE54" s="10">
        <f t="shared" si="82"/>
        <v>0</v>
      </c>
      <c r="BF54" s="44">
        <f t="shared" si="36"/>
        <v>60000</v>
      </c>
      <c r="BG54" s="80">
        <f t="shared" si="37"/>
        <v>28.680998778776008</v>
      </c>
      <c r="BH54" s="118"/>
      <c r="BI54" s="9">
        <f t="shared" si="38"/>
        <v>27</v>
      </c>
      <c r="BJ54" s="28">
        <f t="shared" si="39"/>
        <v>66.599999999999994</v>
      </c>
      <c r="BK54" s="28">
        <f t="shared" si="40"/>
        <v>5.5</v>
      </c>
      <c r="BL54" s="28">
        <f t="shared" si="41"/>
        <v>61.1</v>
      </c>
      <c r="BM54" s="28">
        <f t="shared" si="42"/>
        <v>14.727591487080955</v>
      </c>
      <c r="BN54" s="28">
        <f t="shared" si="43"/>
        <v>46.372408512919044</v>
      </c>
      <c r="BO54" s="36">
        <f t="shared" si="44"/>
        <v>9772.0219162077174</v>
      </c>
      <c r="BP54" s="80">
        <f t="shared" si="45"/>
        <v>63.671817288882728</v>
      </c>
      <c r="BQ54" s="9">
        <f t="shared" si="46"/>
        <v>27</v>
      </c>
      <c r="BR54" s="28">
        <f t="shared" si="47"/>
        <v>76.53</v>
      </c>
      <c r="BS54" s="28">
        <f t="shared" si="48"/>
        <v>6.5</v>
      </c>
      <c r="BT54" s="28">
        <f t="shared" si="49"/>
        <v>70.03</v>
      </c>
      <c r="BU54" s="28">
        <f t="shared" si="50"/>
        <v>18.506976893229371</v>
      </c>
      <c r="BV54" s="28">
        <f t="shared" si="51"/>
        <v>51.52302310677063</v>
      </c>
      <c r="BW54" s="36">
        <f t="shared" si="52"/>
        <v>11637.093962090727</v>
      </c>
      <c r="BX54" s="80">
        <f t="shared" si="53"/>
        <v>73.165227884657597</v>
      </c>
      <c r="BY54" s="9">
        <f t="shared" si="54"/>
        <v>27</v>
      </c>
      <c r="BZ54" s="28">
        <f t="shared" si="55"/>
        <v>80.33</v>
      </c>
      <c r="CA54" s="28">
        <f t="shared" si="56"/>
        <v>7</v>
      </c>
      <c r="CB54" s="28">
        <f t="shared" si="57"/>
        <v>73.33</v>
      </c>
      <c r="CC54" s="28">
        <f t="shared" si="58"/>
        <v>21.121067609848804</v>
      </c>
      <c r="CD54" s="28">
        <f t="shared" si="59"/>
        <v>52.20893239015119</v>
      </c>
      <c r="CE54" s="36">
        <f t="shared" si="60"/>
        <v>12620.431633519131</v>
      </c>
      <c r="CF54" s="80">
        <f t="shared" si="61"/>
        <v>76.79815439663588</v>
      </c>
      <c r="CG54" s="9">
        <f t="shared" si="62"/>
        <v>0</v>
      </c>
      <c r="CH54" s="28">
        <f t="shared" si="63"/>
        <v>0</v>
      </c>
      <c r="CI54" s="28">
        <f t="shared" si="64"/>
        <v>0</v>
      </c>
      <c r="CJ54" s="28">
        <f t="shared" si="65"/>
        <v>0</v>
      </c>
      <c r="CK54" s="28">
        <f t="shared" si="66"/>
        <v>0</v>
      </c>
      <c r="CL54" s="28">
        <f t="shared" si="67"/>
        <v>0</v>
      </c>
      <c r="CM54" s="36">
        <f t="shared" si="68"/>
        <v>0</v>
      </c>
      <c r="CN54" s="80">
        <f t="shared" si="69"/>
        <v>0</v>
      </c>
      <c r="CO54" s="9">
        <f t="shared" si="70"/>
        <v>27</v>
      </c>
      <c r="CP54" s="28">
        <f t="shared" si="71"/>
        <v>650.65651834317919</v>
      </c>
      <c r="CQ54" s="28">
        <f t="shared" si="72"/>
        <v>53.5</v>
      </c>
      <c r="CR54" s="28">
        <f t="shared" si="73"/>
        <v>597.15651834317919</v>
      </c>
      <c r="CS54" s="28">
        <f t="shared" si="74"/>
        <v>159.80113432544138</v>
      </c>
      <c r="CT54" s="28">
        <f t="shared" si="75"/>
        <v>437.35538401773783</v>
      </c>
      <c r="CU54" s="36">
        <f t="shared" si="76"/>
        <v>95443.325211247095</v>
      </c>
      <c r="CV54" s="122">
        <f t="shared" si="77"/>
        <v>0</v>
      </c>
      <c r="CW54" s="125">
        <f t="shared" si="78"/>
        <v>597.15651834317919</v>
      </c>
      <c r="CX54" s="138">
        <f t="shared" si="83"/>
        <v>1127.1765183431792</v>
      </c>
    </row>
    <row r="55" spans="2:102" x14ac:dyDescent="0.3">
      <c r="B55" s="86">
        <v>28</v>
      </c>
      <c r="C55" s="155">
        <f t="shared" si="3"/>
        <v>1127.1765183431792</v>
      </c>
      <c r="D55" s="10">
        <f t="shared" si="4"/>
        <v>120</v>
      </c>
      <c r="E55" s="10">
        <f t="shared" si="5"/>
        <v>1007.1765183431792</v>
      </c>
      <c r="F55" s="10">
        <f t="shared" si="6"/>
        <v>255.18752718542055</v>
      </c>
      <c r="G55" s="10">
        <f t="shared" si="7"/>
        <v>751.98899115775862</v>
      </c>
      <c r="H55" s="10">
        <f t="shared" si="1"/>
        <v>219388.06008321495</v>
      </c>
      <c r="I55" s="146">
        <f t="shared" si="79"/>
        <v>-1007.1765183431792</v>
      </c>
      <c r="J55" s="147">
        <f t="shared" si="80"/>
        <v>-1127.1765183431792</v>
      </c>
      <c r="S55" s="86">
        <v>28</v>
      </c>
      <c r="T55" s="9">
        <f t="shared" si="8"/>
        <v>28</v>
      </c>
      <c r="U55" s="10">
        <f t="shared" si="9"/>
        <v>33.54</v>
      </c>
      <c r="V55" s="10">
        <f t="shared" si="10"/>
        <v>2.5</v>
      </c>
      <c r="W55" s="10">
        <f t="shared" si="11"/>
        <v>31.04</v>
      </c>
      <c r="X55" s="10">
        <f t="shared" si="12"/>
        <v>5.3995990435116461</v>
      </c>
      <c r="Y55" s="10">
        <f t="shared" si="13"/>
        <v>25.640400956488353</v>
      </c>
      <c r="Z55" s="10">
        <f t="shared" si="14"/>
        <v>4294.0388338528282</v>
      </c>
      <c r="AA55" s="16">
        <f t="shared" si="15"/>
        <v>32.012003295845162</v>
      </c>
      <c r="AB55" s="6"/>
      <c r="AC55" s="9">
        <f t="shared" si="16"/>
        <v>28</v>
      </c>
      <c r="AD55" s="10">
        <f t="shared" si="17"/>
        <v>64.61</v>
      </c>
      <c r="AE55" s="10">
        <f t="shared" si="18"/>
        <v>5</v>
      </c>
      <c r="AF55" s="10">
        <f t="shared" si="19"/>
        <v>59.61</v>
      </c>
      <c r="AG55" s="10">
        <f t="shared" si="20"/>
        <v>11.63817325914494</v>
      </c>
      <c r="AH55" s="10">
        <f t="shared" si="21"/>
        <v>47.971826740855057</v>
      </c>
      <c r="AI55" s="10">
        <f t="shared" si="22"/>
        <v>8680.6581176178497</v>
      </c>
      <c r="AJ55" s="16">
        <f t="shared" si="23"/>
        <v>61.666533480755994</v>
      </c>
      <c r="AK55" s="6"/>
      <c r="AL55" s="9">
        <f t="shared" si="24"/>
        <v>28</v>
      </c>
      <c r="AM55" s="10">
        <f t="shared" si="25"/>
        <v>124.91</v>
      </c>
      <c r="AN55" s="10">
        <f t="shared" si="26"/>
        <v>10</v>
      </c>
      <c r="AO55" s="10">
        <f t="shared" si="27"/>
        <v>114.91</v>
      </c>
      <c r="AP55" s="10">
        <f t="shared" si="28"/>
        <v>24.960061827198373</v>
      </c>
      <c r="AQ55" s="10">
        <f t="shared" si="29"/>
        <v>89.949938172801623</v>
      </c>
      <c r="AR55" s="10">
        <f t="shared" si="30"/>
        <v>17528.917233967226</v>
      </c>
      <c r="AS55" s="16">
        <f t="shared" si="31"/>
        <v>119.21941954931482</v>
      </c>
      <c r="AU55" s="2"/>
      <c r="AV55" s="2"/>
      <c r="AW55" s="2"/>
      <c r="AX55" s="2"/>
      <c r="AY55" s="9">
        <f t="shared" si="32"/>
        <v>28</v>
      </c>
      <c r="AZ55" s="31">
        <f t="shared" si="33"/>
        <v>28</v>
      </c>
      <c r="BA55" s="31">
        <f t="shared" si="2"/>
        <v>0</v>
      </c>
      <c r="BB55" s="10">
        <f t="shared" si="81"/>
        <v>30</v>
      </c>
      <c r="BC55" s="28">
        <f t="shared" si="34"/>
        <v>30</v>
      </c>
      <c r="BD55" s="10">
        <f t="shared" si="35"/>
        <v>0</v>
      </c>
      <c r="BE55" s="10">
        <f t="shared" si="82"/>
        <v>0</v>
      </c>
      <c r="BF55" s="44">
        <f t="shared" si="36"/>
        <v>60000</v>
      </c>
      <c r="BG55" s="80">
        <f t="shared" si="37"/>
        <v>28.633276651024296</v>
      </c>
      <c r="BH55" s="118"/>
      <c r="BI55" s="9">
        <f t="shared" si="38"/>
        <v>28</v>
      </c>
      <c r="BJ55" s="28">
        <f t="shared" si="39"/>
        <v>66.599999999999994</v>
      </c>
      <c r="BK55" s="28">
        <f t="shared" si="40"/>
        <v>5.5</v>
      </c>
      <c r="BL55" s="28">
        <f t="shared" si="41"/>
        <v>61.1</v>
      </c>
      <c r="BM55" s="28">
        <f t="shared" si="42"/>
        <v>14.658032874311575</v>
      </c>
      <c r="BN55" s="28">
        <f t="shared" si="43"/>
        <v>46.441967125688429</v>
      </c>
      <c r="BO55" s="36">
        <f t="shared" si="44"/>
        <v>9725.5799490820282</v>
      </c>
      <c r="BP55" s="80">
        <f t="shared" si="45"/>
        <v>63.565874165273932</v>
      </c>
      <c r="BQ55" s="9">
        <f t="shared" si="46"/>
        <v>28</v>
      </c>
      <c r="BR55" s="28">
        <f t="shared" si="47"/>
        <v>76.53</v>
      </c>
      <c r="BS55" s="28">
        <f t="shared" si="48"/>
        <v>6.5</v>
      </c>
      <c r="BT55" s="28">
        <f t="shared" si="49"/>
        <v>70.03</v>
      </c>
      <c r="BU55" s="28">
        <f t="shared" si="50"/>
        <v>18.425398773310317</v>
      </c>
      <c r="BV55" s="28">
        <f t="shared" si="51"/>
        <v>51.604601226689681</v>
      </c>
      <c r="BW55" s="36">
        <f t="shared" si="52"/>
        <v>11585.489360864038</v>
      </c>
      <c r="BX55" s="80">
        <f t="shared" si="53"/>
        <v>73.043488736762981</v>
      </c>
      <c r="BY55" s="9">
        <f t="shared" si="54"/>
        <v>28</v>
      </c>
      <c r="BZ55" s="28">
        <f t="shared" si="55"/>
        <v>80.33</v>
      </c>
      <c r="CA55" s="28">
        <f t="shared" si="56"/>
        <v>7</v>
      </c>
      <c r="CB55" s="28">
        <f t="shared" si="57"/>
        <v>73.33</v>
      </c>
      <c r="CC55" s="28">
        <f t="shared" si="58"/>
        <v>21.034052722531886</v>
      </c>
      <c r="CD55" s="28">
        <f t="shared" si="59"/>
        <v>52.295947277468116</v>
      </c>
      <c r="CE55" s="36">
        <f t="shared" si="60"/>
        <v>12568.135686241663</v>
      </c>
      <c r="CF55" s="80">
        <f t="shared" si="61"/>
        <v>76.670370445892729</v>
      </c>
      <c r="CG55" s="9">
        <f t="shared" si="62"/>
        <v>0</v>
      </c>
      <c r="CH55" s="28">
        <f t="shared" si="63"/>
        <v>0</v>
      </c>
      <c r="CI55" s="28">
        <f t="shared" si="64"/>
        <v>0</v>
      </c>
      <c r="CJ55" s="28">
        <f t="shared" si="65"/>
        <v>0</v>
      </c>
      <c r="CK55" s="28">
        <f t="shared" si="66"/>
        <v>0</v>
      </c>
      <c r="CL55" s="28">
        <f t="shared" si="67"/>
        <v>0</v>
      </c>
      <c r="CM55" s="36">
        <f t="shared" si="68"/>
        <v>0</v>
      </c>
      <c r="CN55" s="80">
        <f t="shared" si="69"/>
        <v>0</v>
      </c>
      <c r="CO55" s="9">
        <f t="shared" si="70"/>
        <v>28</v>
      </c>
      <c r="CP55" s="28">
        <f t="shared" si="71"/>
        <v>650.65651834317919</v>
      </c>
      <c r="CQ55" s="28">
        <f t="shared" si="72"/>
        <v>53.5</v>
      </c>
      <c r="CR55" s="28">
        <f t="shared" si="73"/>
        <v>597.15651834317919</v>
      </c>
      <c r="CS55" s="28">
        <f t="shared" si="74"/>
        <v>159.07220868541182</v>
      </c>
      <c r="CT55" s="28">
        <f t="shared" si="75"/>
        <v>438.08430965776734</v>
      </c>
      <c r="CU55" s="36">
        <f t="shared" si="76"/>
        <v>95005.240901589321</v>
      </c>
      <c r="CV55" s="122">
        <f t="shared" si="77"/>
        <v>0</v>
      </c>
      <c r="CW55" s="125">
        <f t="shared" si="78"/>
        <v>597.15651834317919</v>
      </c>
      <c r="CX55" s="138">
        <f t="shared" si="83"/>
        <v>1127.1765183431792</v>
      </c>
    </row>
    <row r="56" spans="2:102" x14ac:dyDescent="0.3">
      <c r="B56" s="86">
        <v>29</v>
      </c>
      <c r="C56" s="155">
        <f t="shared" si="3"/>
        <v>1127.1765183431792</v>
      </c>
      <c r="D56" s="10">
        <f t="shared" si="4"/>
        <v>120</v>
      </c>
      <c r="E56" s="10">
        <f t="shared" si="5"/>
        <v>1007.1765183431792</v>
      </c>
      <c r="F56" s="10">
        <f t="shared" si="6"/>
        <v>253.99541450530279</v>
      </c>
      <c r="G56" s="10">
        <f t="shared" si="7"/>
        <v>753.18110383787632</v>
      </c>
      <c r="H56" s="10">
        <f t="shared" si="1"/>
        <v>218634.87897937707</v>
      </c>
      <c r="I56" s="146">
        <f t="shared" si="79"/>
        <v>-1007.1765183431792</v>
      </c>
      <c r="J56" s="147">
        <f t="shared" si="80"/>
        <v>-1127.1765183431792</v>
      </c>
      <c r="S56" s="86">
        <v>29</v>
      </c>
      <c r="T56" s="9">
        <f t="shared" si="8"/>
        <v>29</v>
      </c>
      <c r="U56" s="10">
        <f t="shared" si="9"/>
        <v>33.54</v>
      </c>
      <c r="V56" s="10">
        <f t="shared" si="10"/>
        <v>2.5</v>
      </c>
      <c r="W56" s="10">
        <f t="shared" si="11"/>
        <v>31.04</v>
      </c>
      <c r="X56" s="10">
        <f t="shared" si="12"/>
        <v>5.3675485423160358</v>
      </c>
      <c r="Y56" s="10">
        <f t="shared" si="13"/>
        <v>25.672451457683962</v>
      </c>
      <c r="Z56" s="10">
        <f t="shared" si="14"/>
        <v>4268.3663823951447</v>
      </c>
      <c r="AA56" s="16">
        <f t="shared" si="15"/>
        <v>31.958738731293003</v>
      </c>
      <c r="AB56" s="6"/>
      <c r="AC56" s="9">
        <f t="shared" si="16"/>
        <v>29</v>
      </c>
      <c r="AD56" s="10">
        <f t="shared" si="17"/>
        <v>64.61</v>
      </c>
      <c r="AE56" s="10">
        <f t="shared" si="18"/>
        <v>5</v>
      </c>
      <c r="AF56" s="10">
        <f t="shared" si="19"/>
        <v>59.61</v>
      </c>
      <c r="AG56" s="10">
        <f t="shared" si="20"/>
        <v>11.574210823490468</v>
      </c>
      <c r="AH56" s="10">
        <f t="shared" si="21"/>
        <v>48.035789176509532</v>
      </c>
      <c r="AI56" s="10">
        <f t="shared" si="22"/>
        <v>8632.6223284413409</v>
      </c>
      <c r="AJ56" s="16">
        <f t="shared" si="23"/>
        <v>61.563926935862881</v>
      </c>
      <c r="AK56" s="6"/>
      <c r="AL56" s="9">
        <f t="shared" si="24"/>
        <v>29</v>
      </c>
      <c r="AM56" s="10">
        <f t="shared" si="25"/>
        <v>124.91</v>
      </c>
      <c r="AN56" s="10">
        <f t="shared" si="26"/>
        <v>10</v>
      </c>
      <c r="AO56" s="10">
        <f t="shared" si="27"/>
        <v>114.91</v>
      </c>
      <c r="AP56" s="10">
        <f t="shared" si="28"/>
        <v>24.832632748120236</v>
      </c>
      <c r="AQ56" s="10">
        <f t="shared" si="29"/>
        <v>90.077367251879764</v>
      </c>
      <c r="AR56" s="10">
        <f t="shared" si="30"/>
        <v>17438.839866715345</v>
      </c>
      <c r="AS56" s="16">
        <f t="shared" si="31"/>
        <v>119.02105113076354</v>
      </c>
      <c r="AU56" s="2"/>
      <c r="AV56" s="2"/>
      <c r="AW56" s="2"/>
      <c r="AX56" s="2"/>
      <c r="AY56" s="9">
        <f t="shared" si="32"/>
        <v>29</v>
      </c>
      <c r="AZ56" s="31">
        <f t="shared" si="33"/>
        <v>29</v>
      </c>
      <c r="BA56" s="31">
        <f t="shared" si="2"/>
        <v>0</v>
      </c>
      <c r="BB56" s="10">
        <f t="shared" si="81"/>
        <v>30</v>
      </c>
      <c r="BC56" s="28">
        <f t="shared" si="34"/>
        <v>30</v>
      </c>
      <c r="BD56" s="10">
        <f t="shared" si="35"/>
        <v>0</v>
      </c>
      <c r="BE56" s="10">
        <f t="shared" si="82"/>
        <v>0</v>
      </c>
      <c r="BF56" s="44">
        <f t="shared" si="36"/>
        <v>60000</v>
      </c>
      <c r="BG56" s="80">
        <f t="shared" si="37"/>
        <v>28.585633927811273</v>
      </c>
      <c r="BH56" s="118"/>
      <c r="BI56" s="9">
        <f t="shared" si="38"/>
        <v>29</v>
      </c>
      <c r="BJ56" s="28">
        <f t="shared" si="39"/>
        <v>66.599999999999994</v>
      </c>
      <c r="BK56" s="28">
        <f t="shared" si="40"/>
        <v>5.5</v>
      </c>
      <c r="BL56" s="28">
        <f t="shared" si="41"/>
        <v>61.1</v>
      </c>
      <c r="BM56" s="28">
        <f t="shared" si="42"/>
        <v>14.588369923623041</v>
      </c>
      <c r="BN56" s="28">
        <f t="shared" si="43"/>
        <v>46.51163007637696</v>
      </c>
      <c r="BO56" s="36">
        <f t="shared" si="44"/>
        <v>9679.0683190056516</v>
      </c>
      <c r="BP56" s="80">
        <f t="shared" si="45"/>
        <v>63.46010731974102</v>
      </c>
      <c r="BQ56" s="9">
        <f t="shared" si="46"/>
        <v>29</v>
      </c>
      <c r="BR56" s="28">
        <f t="shared" si="47"/>
        <v>76.53</v>
      </c>
      <c r="BS56" s="28">
        <f t="shared" si="48"/>
        <v>6.5</v>
      </c>
      <c r="BT56" s="28">
        <f t="shared" si="49"/>
        <v>70.03</v>
      </c>
      <c r="BU56" s="28">
        <f t="shared" si="50"/>
        <v>18.343691488034725</v>
      </c>
      <c r="BV56" s="28">
        <f t="shared" si="51"/>
        <v>51.686308511965279</v>
      </c>
      <c r="BW56" s="36">
        <f t="shared" si="52"/>
        <v>11533.803052352072</v>
      </c>
      <c r="BX56" s="80">
        <f t="shared" si="53"/>
        <v>72.921952149846561</v>
      </c>
      <c r="BY56" s="9">
        <f t="shared" si="54"/>
        <v>29</v>
      </c>
      <c r="BZ56" s="28">
        <f t="shared" si="55"/>
        <v>80.33</v>
      </c>
      <c r="CA56" s="28">
        <f t="shared" si="56"/>
        <v>7</v>
      </c>
      <c r="CB56" s="28">
        <f t="shared" si="57"/>
        <v>73.33</v>
      </c>
      <c r="CC56" s="28">
        <f t="shared" si="58"/>
        <v>20.946892810402773</v>
      </c>
      <c r="CD56" s="28">
        <f t="shared" si="59"/>
        <v>52.383107189597226</v>
      </c>
      <c r="CE56" s="36">
        <f t="shared" si="60"/>
        <v>12515.752579052067</v>
      </c>
      <c r="CF56" s="80">
        <f t="shared" si="61"/>
        <v>76.542799114035986</v>
      </c>
      <c r="CG56" s="9">
        <f t="shared" si="62"/>
        <v>0</v>
      </c>
      <c r="CH56" s="28">
        <f t="shared" si="63"/>
        <v>0</v>
      </c>
      <c r="CI56" s="28">
        <f t="shared" si="64"/>
        <v>0</v>
      </c>
      <c r="CJ56" s="28">
        <f t="shared" si="65"/>
        <v>0</v>
      </c>
      <c r="CK56" s="28">
        <f t="shared" si="66"/>
        <v>0</v>
      </c>
      <c r="CL56" s="28">
        <f t="shared" si="67"/>
        <v>0</v>
      </c>
      <c r="CM56" s="36">
        <f t="shared" si="68"/>
        <v>0</v>
      </c>
      <c r="CN56" s="80">
        <f t="shared" si="69"/>
        <v>0</v>
      </c>
      <c r="CO56" s="9">
        <f t="shared" si="70"/>
        <v>29</v>
      </c>
      <c r="CP56" s="28">
        <f t="shared" si="71"/>
        <v>650.65651834317919</v>
      </c>
      <c r="CQ56" s="28">
        <f t="shared" si="72"/>
        <v>53.5</v>
      </c>
      <c r="CR56" s="28">
        <f t="shared" si="73"/>
        <v>597.15651834317919</v>
      </c>
      <c r="CS56" s="28">
        <f t="shared" si="74"/>
        <v>158.34206816931552</v>
      </c>
      <c r="CT56" s="28">
        <f t="shared" si="75"/>
        <v>438.81445017386363</v>
      </c>
      <c r="CU56" s="36">
        <f t="shared" si="76"/>
        <v>94566.426451415464</v>
      </c>
      <c r="CV56" s="122">
        <f t="shared" si="77"/>
        <v>0</v>
      </c>
      <c r="CW56" s="125">
        <f t="shared" si="78"/>
        <v>597.15651834317919</v>
      </c>
      <c r="CX56" s="138">
        <f t="shared" si="83"/>
        <v>1127.1765183431792</v>
      </c>
    </row>
    <row r="57" spans="2:102" x14ac:dyDescent="0.3">
      <c r="B57" s="86">
        <v>30</v>
      </c>
      <c r="C57" s="155">
        <f t="shared" si="3"/>
        <v>1127.1765183431792</v>
      </c>
      <c r="D57" s="10">
        <f t="shared" si="4"/>
        <v>120</v>
      </c>
      <c r="E57" s="10">
        <f t="shared" si="5"/>
        <v>1007.1765183431792</v>
      </c>
      <c r="F57" s="10">
        <f t="shared" si="6"/>
        <v>252.80139992260757</v>
      </c>
      <c r="G57" s="10">
        <f t="shared" si="7"/>
        <v>754.37511842057165</v>
      </c>
      <c r="H57" s="10">
        <f t="shared" si="1"/>
        <v>217880.50386095649</v>
      </c>
      <c r="I57" s="146">
        <f t="shared" si="79"/>
        <v>-1007.1765183431792</v>
      </c>
      <c r="J57" s="147">
        <f t="shared" si="80"/>
        <v>-1127.1765183431792</v>
      </c>
      <c r="S57" s="86">
        <v>30</v>
      </c>
      <c r="T57" s="9">
        <f t="shared" si="8"/>
        <v>30</v>
      </c>
      <c r="U57" s="10">
        <f t="shared" si="9"/>
        <v>33.54</v>
      </c>
      <c r="V57" s="10">
        <f t="shared" si="10"/>
        <v>2.5</v>
      </c>
      <c r="W57" s="10">
        <f t="shared" si="11"/>
        <v>31.04</v>
      </c>
      <c r="X57" s="10">
        <f t="shared" si="12"/>
        <v>5.3354579779939302</v>
      </c>
      <c r="Y57" s="10">
        <f t="shared" si="13"/>
        <v>25.70454202200607</v>
      </c>
      <c r="Z57" s="10">
        <f t="shared" si="14"/>
        <v>4242.6618403731391</v>
      </c>
      <c r="AA57" s="16">
        <f t="shared" si="15"/>
        <v>31.905562793304163</v>
      </c>
      <c r="AB57" s="6"/>
      <c r="AC57" s="9">
        <f t="shared" si="16"/>
        <v>30</v>
      </c>
      <c r="AD57" s="10">
        <f t="shared" si="17"/>
        <v>64.61</v>
      </c>
      <c r="AE57" s="10">
        <f t="shared" si="18"/>
        <v>5</v>
      </c>
      <c r="AF57" s="10">
        <f t="shared" si="19"/>
        <v>59.61</v>
      </c>
      <c r="AG57" s="10">
        <f t="shared" si="20"/>
        <v>11.510163104588456</v>
      </c>
      <c r="AH57" s="10">
        <f t="shared" si="21"/>
        <v>48.099836895411542</v>
      </c>
      <c r="AI57" s="10">
        <f t="shared" si="22"/>
        <v>8584.5224915459294</v>
      </c>
      <c r="AJ57" s="16">
        <f t="shared" si="23"/>
        <v>61.461491117333992</v>
      </c>
      <c r="AK57" s="6"/>
      <c r="AL57" s="9">
        <f t="shared" si="24"/>
        <v>30</v>
      </c>
      <c r="AM57" s="10">
        <f t="shared" si="25"/>
        <v>124.91</v>
      </c>
      <c r="AN57" s="10">
        <f t="shared" si="26"/>
        <v>10</v>
      </c>
      <c r="AO57" s="10">
        <f t="shared" si="27"/>
        <v>114.91</v>
      </c>
      <c r="AP57" s="10">
        <f t="shared" si="28"/>
        <v>24.705023144513408</v>
      </c>
      <c r="AQ57" s="10">
        <f t="shared" si="29"/>
        <v>90.204976855486592</v>
      </c>
      <c r="AR57" s="10">
        <f t="shared" si="30"/>
        <v>17348.634889859859</v>
      </c>
      <c r="AS57" s="16">
        <f t="shared" si="31"/>
        <v>118.82301277613665</v>
      </c>
      <c r="AU57" s="2"/>
      <c r="AV57" s="2"/>
      <c r="AW57" s="2"/>
      <c r="AX57" s="2"/>
      <c r="AY57" s="9">
        <f t="shared" si="32"/>
        <v>30</v>
      </c>
      <c r="AZ57" s="31">
        <f t="shared" si="33"/>
        <v>30</v>
      </c>
      <c r="BA57" s="31">
        <f t="shared" si="2"/>
        <v>0</v>
      </c>
      <c r="BB57" s="10">
        <f t="shared" si="81"/>
        <v>30</v>
      </c>
      <c r="BC57" s="28">
        <f t="shared" si="34"/>
        <v>30</v>
      </c>
      <c r="BD57" s="10">
        <f t="shared" si="35"/>
        <v>0</v>
      </c>
      <c r="BE57" s="10">
        <f t="shared" si="82"/>
        <v>0</v>
      </c>
      <c r="BF57" s="44">
        <f t="shared" si="36"/>
        <v>60000</v>
      </c>
      <c r="BG57" s="80">
        <f t="shared" si="37"/>
        <v>28.538070477016248</v>
      </c>
      <c r="BH57" s="118"/>
      <c r="BI57" s="9">
        <f t="shared" si="38"/>
        <v>30</v>
      </c>
      <c r="BJ57" s="28">
        <f t="shared" si="39"/>
        <v>66.599999999999994</v>
      </c>
      <c r="BK57" s="28">
        <f t="shared" si="40"/>
        <v>5.5</v>
      </c>
      <c r="BL57" s="28">
        <f t="shared" si="41"/>
        <v>61.1</v>
      </c>
      <c r="BM57" s="28">
        <f t="shared" si="42"/>
        <v>14.518602478508477</v>
      </c>
      <c r="BN57" s="28">
        <f t="shared" si="43"/>
        <v>46.581397521491525</v>
      </c>
      <c r="BO57" s="36">
        <f t="shared" si="44"/>
        <v>9632.4869214841601</v>
      </c>
      <c r="BP57" s="80">
        <f t="shared" si="45"/>
        <v>63.354516458976065</v>
      </c>
      <c r="BQ57" s="9">
        <f t="shared" si="46"/>
        <v>30</v>
      </c>
      <c r="BR57" s="28">
        <f t="shared" si="47"/>
        <v>76.53</v>
      </c>
      <c r="BS57" s="28">
        <f t="shared" si="48"/>
        <v>6.5</v>
      </c>
      <c r="BT57" s="28">
        <f t="shared" si="49"/>
        <v>70.03</v>
      </c>
      <c r="BU57" s="28">
        <f t="shared" si="50"/>
        <v>18.26185483289078</v>
      </c>
      <c r="BV57" s="28">
        <f t="shared" si="51"/>
        <v>51.768145167109225</v>
      </c>
      <c r="BW57" s="36">
        <f t="shared" si="52"/>
        <v>11482.034907184963</v>
      </c>
      <c r="BX57" s="80">
        <f t="shared" si="53"/>
        <v>72.800617786868443</v>
      </c>
      <c r="BY57" s="9">
        <f t="shared" si="54"/>
        <v>30</v>
      </c>
      <c r="BZ57" s="28">
        <f t="shared" si="55"/>
        <v>80.33</v>
      </c>
      <c r="CA57" s="28">
        <f t="shared" si="56"/>
        <v>7</v>
      </c>
      <c r="CB57" s="28">
        <f t="shared" si="57"/>
        <v>73.33</v>
      </c>
      <c r="CC57" s="28">
        <f t="shared" si="58"/>
        <v>20.859587631753445</v>
      </c>
      <c r="CD57" s="28">
        <f t="shared" si="59"/>
        <v>52.470412368246556</v>
      </c>
      <c r="CE57" s="36">
        <f t="shared" si="60"/>
        <v>12463.282166683821</v>
      </c>
      <c r="CF57" s="80">
        <f t="shared" si="61"/>
        <v>76.415440047290502</v>
      </c>
      <c r="CG57" s="9">
        <f t="shared" si="62"/>
        <v>0</v>
      </c>
      <c r="CH57" s="28">
        <f t="shared" si="63"/>
        <v>0</v>
      </c>
      <c r="CI57" s="28">
        <f t="shared" si="64"/>
        <v>0</v>
      </c>
      <c r="CJ57" s="28">
        <f t="shared" si="65"/>
        <v>0</v>
      </c>
      <c r="CK57" s="28">
        <f t="shared" si="66"/>
        <v>0</v>
      </c>
      <c r="CL57" s="28">
        <f t="shared" si="67"/>
        <v>0</v>
      </c>
      <c r="CM57" s="36">
        <f t="shared" si="68"/>
        <v>0</v>
      </c>
      <c r="CN57" s="80">
        <f t="shared" si="69"/>
        <v>0</v>
      </c>
      <c r="CO57" s="9">
        <f t="shared" si="70"/>
        <v>30</v>
      </c>
      <c r="CP57" s="28">
        <f t="shared" si="71"/>
        <v>650.65651834317919</v>
      </c>
      <c r="CQ57" s="28">
        <f t="shared" si="72"/>
        <v>53.5</v>
      </c>
      <c r="CR57" s="28">
        <f t="shared" si="73"/>
        <v>597.15651834317919</v>
      </c>
      <c r="CS57" s="28">
        <f t="shared" si="74"/>
        <v>157.6107107523591</v>
      </c>
      <c r="CT57" s="28">
        <f t="shared" si="75"/>
        <v>439.54580759082012</v>
      </c>
      <c r="CU57" s="36">
        <f t="shared" si="76"/>
        <v>94126.880643824639</v>
      </c>
      <c r="CV57" s="122">
        <f t="shared" si="77"/>
        <v>0</v>
      </c>
      <c r="CW57" s="125">
        <f t="shared" si="78"/>
        <v>597.15651834317919</v>
      </c>
      <c r="CX57" s="138">
        <f t="shared" si="83"/>
        <v>1127.1765183431792</v>
      </c>
    </row>
    <row r="58" spans="2:102" x14ac:dyDescent="0.3">
      <c r="B58" s="86">
        <v>31</v>
      </c>
      <c r="C58" s="155">
        <f t="shared" si="3"/>
        <v>1127.1765183431792</v>
      </c>
      <c r="D58" s="10">
        <f t="shared" si="4"/>
        <v>120</v>
      </c>
      <c r="E58" s="10">
        <f t="shared" si="5"/>
        <v>1007.1765183431792</v>
      </c>
      <c r="F58" s="10">
        <f t="shared" si="6"/>
        <v>251.60548038594567</v>
      </c>
      <c r="G58" s="10">
        <f t="shared" si="7"/>
        <v>755.57103795723356</v>
      </c>
      <c r="H58" s="10">
        <f t="shared" si="1"/>
        <v>217124.93282299928</v>
      </c>
      <c r="I58" s="146">
        <f t="shared" si="79"/>
        <v>-1007.1765183431792</v>
      </c>
      <c r="J58" s="147">
        <f t="shared" si="80"/>
        <v>-1127.1765183431792</v>
      </c>
      <c r="S58" s="86">
        <v>31</v>
      </c>
      <c r="T58" s="9">
        <f t="shared" si="8"/>
        <v>31</v>
      </c>
      <c r="U58" s="10">
        <f t="shared" si="9"/>
        <v>33.54</v>
      </c>
      <c r="V58" s="10">
        <f t="shared" si="10"/>
        <v>2.5</v>
      </c>
      <c r="W58" s="10">
        <f t="shared" si="11"/>
        <v>31.04</v>
      </c>
      <c r="X58" s="10">
        <f t="shared" si="12"/>
        <v>5.3033273004664236</v>
      </c>
      <c r="Y58" s="10">
        <f t="shared" si="13"/>
        <v>25.736672699533575</v>
      </c>
      <c r="Z58" s="10">
        <f t="shared" si="14"/>
        <v>4216.9251676736058</v>
      </c>
      <c r="AA58" s="16">
        <f t="shared" si="15"/>
        <v>31.852475334413473</v>
      </c>
      <c r="AB58" s="6"/>
      <c r="AC58" s="9">
        <f t="shared" si="16"/>
        <v>31</v>
      </c>
      <c r="AD58" s="10">
        <f t="shared" si="17"/>
        <v>64.61</v>
      </c>
      <c r="AE58" s="10">
        <f t="shared" si="18"/>
        <v>5</v>
      </c>
      <c r="AF58" s="10">
        <f t="shared" si="19"/>
        <v>59.61</v>
      </c>
      <c r="AG58" s="10">
        <f t="shared" si="20"/>
        <v>11.446029988727906</v>
      </c>
      <c r="AH58" s="10">
        <f t="shared" si="21"/>
        <v>48.163970011272092</v>
      </c>
      <c r="AI58" s="10">
        <f t="shared" si="22"/>
        <v>8536.3585215346575</v>
      </c>
      <c r="AJ58" s="16">
        <f t="shared" si="23"/>
        <v>61.359225741098818</v>
      </c>
      <c r="AK58" s="6"/>
      <c r="AL58" s="9">
        <f t="shared" si="24"/>
        <v>31</v>
      </c>
      <c r="AM58" s="10">
        <f t="shared" si="25"/>
        <v>124.91</v>
      </c>
      <c r="AN58" s="10">
        <f t="shared" si="26"/>
        <v>10</v>
      </c>
      <c r="AO58" s="10">
        <f t="shared" si="27"/>
        <v>114.91</v>
      </c>
      <c r="AP58" s="10">
        <f t="shared" si="28"/>
        <v>24.5772327606348</v>
      </c>
      <c r="AQ58" s="10">
        <f t="shared" si="29"/>
        <v>90.332767239365197</v>
      </c>
      <c r="AR58" s="10">
        <f t="shared" si="30"/>
        <v>17258.302122620495</v>
      </c>
      <c r="AS58" s="16">
        <f t="shared" si="31"/>
        <v>118.6253039362429</v>
      </c>
      <c r="AU58" s="2"/>
      <c r="AV58" s="2"/>
      <c r="AW58" s="2"/>
      <c r="AX58" s="2"/>
      <c r="AY58" s="9">
        <f t="shared" si="32"/>
        <v>31</v>
      </c>
      <c r="AZ58" s="31">
        <f t="shared" si="33"/>
        <v>31</v>
      </c>
      <c r="BA58" s="31">
        <f t="shared" si="2"/>
        <v>0</v>
      </c>
      <c r="BB58" s="10">
        <f t="shared" si="81"/>
        <v>30</v>
      </c>
      <c r="BC58" s="28">
        <f t="shared" si="34"/>
        <v>30</v>
      </c>
      <c r="BD58" s="10">
        <f t="shared" si="35"/>
        <v>0</v>
      </c>
      <c r="BE58" s="10">
        <f t="shared" si="82"/>
        <v>0</v>
      </c>
      <c r="BF58" s="44">
        <f t="shared" si="36"/>
        <v>60000</v>
      </c>
      <c r="BG58" s="80">
        <f t="shared" si="37"/>
        <v>28.490586166738346</v>
      </c>
      <c r="BH58" s="118"/>
      <c r="BI58" s="9">
        <f t="shared" si="38"/>
        <v>31</v>
      </c>
      <c r="BJ58" s="28">
        <f t="shared" si="39"/>
        <v>66.599999999999994</v>
      </c>
      <c r="BK58" s="28">
        <f t="shared" si="40"/>
        <v>5.5</v>
      </c>
      <c r="BL58" s="28">
        <f t="shared" si="41"/>
        <v>61.1</v>
      </c>
      <c r="BM58" s="28">
        <f t="shared" si="42"/>
        <v>14.448730382226239</v>
      </c>
      <c r="BN58" s="28">
        <f t="shared" si="43"/>
        <v>46.651269617773764</v>
      </c>
      <c r="BO58" s="36">
        <f t="shared" si="44"/>
        <v>9585.8356518663859</v>
      </c>
      <c r="BP58" s="80">
        <f t="shared" si="45"/>
        <v>63.249101290159125</v>
      </c>
      <c r="BQ58" s="9">
        <f t="shared" si="46"/>
        <v>31</v>
      </c>
      <c r="BR58" s="28">
        <f t="shared" si="47"/>
        <v>76.53</v>
      </c>
      <c r="BS58" s="28">
        <f t="shared" si="48"/>
        <v>6.5</v>
      </c>
      <c r="BT58" s="28">
        <f t="shared" si="49"/>
        <v>70.03</v>
      </c>
      <c r="BU58" s="28">
        <f t="shared" si="50"/>
        <v>18.179888603042858</v>
      </c>
      <c r="BV58" s="28">
        <f t="shared" si="51"/>
        <v>51.850111396957146</v>
      </c>
      <c r="BW58" s="36">
        <f t="shared" si="52"/>
        <v>11430.184795788005</v>
      </c>
      <c r="BX58" s="80">
        <f t="shared" si="53"/>
        <v>72.679485311349524</v>
      </c>
      <c r="BY58" s="9">
        <f t="shared" si="54"/>
        <v>31</v>
      </c>
      <c r="BZ58" s="28">
        <f t="shared" si="55"/>
        <v>80.33</v>
      </c>
      <c r="CA58" s="28">
        <f t="shared" si="56"/>
        <v>7</v>
      </c>
      <c r="CB58" s="28">
        <f t="shared" si="57"/>
        <v>73.33</v>
      </c>
      <c r="CC58" s="28">
        <f t="shared" si="58"/>
        <v>20.772136944473036</v>
      </c>
      <c r="CD58" s="28">
        <f t="shared" si="59"/>
        <v>52.557863055526965</v>
      </c>
      <c r="CE58" s="36">
        <f t="shared" si="60"/>
        <v>12410.724303628294</v>
      </c>
      <c r="CF58" s="80">
        <f t="shared" si="61"/>
        <v>76.288292892469713</v>
      </c>
      <c r="CG58" s="9">
        <f t="shared" si="62"/>
        <v>0</v>
      </c>
      <c r="CH58" s="28">
        <f t="shared" si="63"/>
        <v>0</v>
      </c>
      <c r="CI58" s="28">
        <f t="shared" si="64"/>
        <v>0</v>
      </c>
      <c r="CJ58" s="28">
        <f t="shared" si="65"/>
        <v>0</v>
      </c>
      <c r="CK58" s="28">
        <f t="shared" si="66"/>
        <v>0</v>
      </c>
      <c r="CL58" s="28">
        <f t="shared" si="67"/>
        <v>0</v>
      </c>
      <c r="CM58" s="36">
        <f t="shared" si="68"/>
        <v>0</v>
      </c>
      <c r="CN58" s="80">
        <f t="shared" si="69"/>
        <v>0</v>
      </c>
      <c r="CO58" s="9">
        <f t="shared" si="70"/>
        <v>31</v>
      </c>
      <c r="CP58" s="28">
        <f t="shared" si="71"/>
        <v>650.65651834317919</v>
      </c>
      <c r="CQ58" s="28">
        <f t="shared" si="72"/>
        <v>53.5</v>
      </c>
      <c r="CR58" s="28">
        <f t="shared" si="73"/>
        <v>597.15651834317919</v>
      </c>
      <c r="CS58" s="28">
        <f t="shared" si="74"/>
        <v>156.87813440637441</v>
      </c>
      <c r="CT58" s="28">
        <f t="shared" si="75"/>
        <v>440.27838393680474</v>
      </c>
      <c r="CU58" s="36">
        <f t="shared" si="76"/>
        <v>93686.602259887833</v>
      </c>
      <c r="CV58" s="122">
        <f t="shared" si="77"/>
        <v>0</v>
      </c>
      <c r="CW58" s="125">
        <f t="shared" si="78"/>
        <v>597.15651834317919</v>
      </c>
      <c r="CX58" s="138">
        <f t="shared" si="83"/>
        <v>1127.1765183431792</v>
      </c>
    </row>
    <row r="59" spans="2:102" x14ac:dyDescent="0.3">
      <c r="B59" s="86">
        <v>32</v>
      </c>
      <c r="C59" s="155">
        <f t="shared" si="3"/>
        <v>1127.1765183431792</v>
      </c>
      <c r="D59" s="10">
        <f t="shared" si="4"/>
        <v>120</v>
      </c>
      <c r="E59" s="10">
        <f t="shared" si="5"/>
        <v>1007.1765183431792</v>
      </c>
      <c r="F59" s="10">
        <f t="shared" si="6"/>
        <v>250.40765283900805</v>
      </c>
      <c r="G59" s="10">
        <f t="shared" si="7"/>
        <v>756.76886550417112</v>
      </c>
      <c r="H59" s="10">
        <f t="shared" si="1"/>
        <v>216368.16395749513</v>
      </c>
      <c r="I59" s="146">
        <f t="shared" si="79"/>
        <v>-1007.1765183431792</v>
      </c>
      <c r="J59" s="147">
        <f t="shared" si="80"/>
        <v>-1127.1765183431792</v>
      </c>
      <c r="S59" s="86">
        <v>32</v>
      </c>
      <c r="T59" s="9">
        <f t="shared" si="8"/>
        <v>32</v>
      </c>
      <c r="U59" s="10">
        <f t="shared" si="9"/>
        <v>33.54</v>
      </c>
      <c r="V59" s="10">
        <f t="shared" si="10"/>
        <v>2.5</v>
      </c>
      <c r="W59" s="10">
        <f t="shared" si="11"/>
        <v>31.04</v>
      </c>
      <c r="X59" s="10">
        <f t="shared" si="12"/>
        <v>5.2711564595920075</v>
      </c>
      <c r="Y59" s="10">
        <f t="shared" si="13"/>
        <v>25.768843540407993</v>
      </c>
      <c r="Z59" s="10">
        <f t="shared" si="14"/>
        <v>4191.1563241331978</v>
      </c>
      <c r="AA59" s="16">
        <f t="shared" si="15"/>
        <v>31.799476207401131</v>
      </c>
      <c r="AB59" s="6"/>
      <c r="AC59" s="9">
        <f t="shared" si="16"/>
        <v>32</v>
      </c>
      <c r="AD59" s="10">
        <f t="shared" si="17"/>
        <v>64.61</v>
      </c>
      <c r="AE59" s="10">
        <f t="shared" si="18"/>
        <v>5</v>
      </c>
      <c r="AF59" s="10">
        <f t="shared" si="19"/>
        <v>59.61</v>
      </c>
      <c r="AG59" s="10">
        <f t="shared" si="20"/>
        <v>11.381811362046209</v>
      </c>
      <c r="AH59" s="10">
        <f t="shared" si="21"/>
        <v>48.228188637953792</v>
      </c>
      <c r="AI59" s="10">
        <f t="shared" si="22"/>
        <v>8488.1303328967042</v>
      </c>
      <c r="AJ59" s="16">
        <f t="shared" si="23"/>
        <v>61.257130523559539</v>
      </c>
      <c r="AK59" s="6"/>
      <c r="AL59" s="9">
        <f t="shared" si="24"/>
        <v>32</v>
      </c>
      <c r="AM59" s="10">
        <f t="shared" si="25"/>
        <v>124.91</v>
      </c>
      <c r="AN59" s="10">
        <f t="shared" si="26"/>
        <v>10</v>
      </c>
      <c r="AO59" s="10">
        <f t="shared" si="27"/>
        <v>114.91</v>
      </c>
      <c r="AP59" s="10">
        <f t="shared" si="28"/>
        <v>24.449261340379035</v>
      </c>
      <c r="AQ59" s="10">
        <f t="shared" si="29"/>
        <v>90.460738659620958</v>
      </c>
      <c r="AR59" s="10">
        <f t="shared" si="30"/>
        <v>17167.841383960873</v>
      </c>
      <c r="AS59" s="16">
        <f t="shared" si="31"/>
        <v>118.42792406280486</v>
      </c>
      <c r="AU59" s="2"/>
      <c r="AV59" s="2"/>
      <c r="AW59" s="2"/>
      <c r="AX59" s="2"/>
      <c r="AY59" s="9">
        <f t="shared" si="32"/>
        <v>32</v>
      </c>
      <c r="AZ59" s="31">
        <f t="shared" si="33"/>
        <v>32</v>
      </c>
      <c r="BA59" s="31">
        <f t="shared" si="2"/>
        <v>0</v>
      </c>
      <c r="BB59" s="10">
        <f t="shared" si="81"/>
        <v>30</v>
      </c>
      <c r="BC59" s="28">
        <f t="shared" si="34"/>
        <v>30</v>
      </c>
      <c r="BD59" s="10">
        <f t="shared" si="35"/>
        <v>0</v>
      </c>
      <c r="BE59" s="10">
        <f t="shared" si="82"/>
        <v>0</v>
      </c>
      <c r="BF59" s="44">
        <f t="shared" si="36"/>
        <v>60000</v>
      </c>
      <c r="BG59" s="80">
        <f t="shared" si="37"/>
        <v>28.443180865296181</v>
      </c>
      <c r="BH59" s="118"/>
      <c r="BI59" s="9">
        <f t="shared" si="38"/>
        <v>32</v>
      </c>
      <c r="BJ59" s="28">
        <f t="shared" si="39"/>
        <v>66.599999999999994</v>
      </c>
      <c r="BK59" s="28">
        <f t="shared" si="40"/>
        <v>5.5</v>
      </c>
      <c r="BL59" s="28">
        <f t="shared" si="41"/>
        <v>61.1</v>
      </c>
      <c r="BM59" s="28">
        <f t="shared" si="42"/>
        <v>14.378753477799577</v>
      </c>
      <c r="BN59" s="28">
        <f t="shared" si="43"/>
        <v>46.721246522200424</v>
      </c>
      <c r="BO59" s="36">
        <f t="shared" si="44"/>
        <v>9539.1144053441858</v>
      </c>
      <c r="BP59" s="80">
        <f t="shared" si="45"/>
        <v>63.143861520957515</v>
      </c>
      <c r="BQ59" s="9">
        <f t="shared" si="46"/>
        <v>32</v>
      </c>
      <c r="BR59" s="28">
        <f t="shared" si="47"/>
        <v>76.53</v>
      </c>
      <c r="BS59" s="28">
        <f t="shared" si="48"/>
        <v>6.5</v>
      </c>
      <c r="BT59" s="28">
        <f t="shared" si="49"/>
        <v>70.03</v>
      </c>
      <c r="BU59" s="28">
        <f t="shared" si="50"/>
        <v>18.097792593331008</v>
      </c>
      <c r="BV59" s="28">
        <f t="shared" si="51"/>
        <v>51.932207406668994</v>
      </c>
      <c r="BW59" s="36">
        <f t="shared" si="52"/>
        <v>11378.252588381336</v>
      </c>
      <c r="BX59" s="80">
        <f t="shared" si="53"/>
        <v>72.558554387370563</v>
      </c>
      <c r="BY59" s="9">
        <f t="shared" si="54"/>
        <v>32</v>
      </c>
      <c r="BZ59" s="28">
        <f t="shared" si="55"/>
        <v>80.33</v>
      </c>
      <c r="CA59" s="28">
        <f t="shared" si="56"/>
        <v>7</v>
      </c>
      <c r="CB59" s="28">
        <f t="shared" si="57"/>
        <v>73.33</v>
      </c>
      <c r="CC59" s="28">
        <f t="shared" si="58"/>
        <v>20.68454050604716</v>
      </c>
      <c r="CD59" s="28">
        <f t="shared" si="59"/>
        <v>52.645459493952842</v>
      </c>
      <c r="CE59" s="36">
        <f t="shared" si="60"/>
        <v>12358.078844134341</v>
      </c>
      <c r="CF59" s="80">
        <f t="shared" si="61"/>
        <v>76.161357296974742</v>
      </c>
      <c r="CG59" s="9">
        <f t="shared" si="62"/>
        <v>0</v>
      </c>
      <c r="CH59" s="28">
        <f t="shared" si="63"/>
        <v>0</v>
      </c>
      <c r="CI59" s="28">
        <f t="shared" si="64"/>
        <v>0</v>
      </c>
      <c r="CJ59" s="28">
        <f t="shared" si="65"/>
        <v>0</v>
      </c>
      <c r="CK59" s="28">
        <f t="shared" si="66"/>
        <v>0</v>
      </c>
      <c r="CL59" s="28">
        <f t="shared" si="67"/>
        <v>0</v>
      </c>
      <c r="CM59" s="36">
        <f t="shared" si="68"/>
        <v>0</v>
      </c>
      <c r="CN59" s="80">
        <f t="shared" si="69"/>
        <v>0</v>
      </c>
      <c r="CO59" s="9">
        <f t="shared" si="70"/>
        <v>32</v>
      </c>
      <c r="CP59" s="28">
        <f t="shared" si="71"/>
        <v>650.65651834317919</v>
      </c>
      <c r="CQ59" s="28">
        <f t="shared" si="72"/>
        <v>53.5</v>
      </c>
      <c r="CR59" s="28">
        <f t="shared" si="73"/>
        <v>597.15651834317919</v>
      </c>
      <c r="CS59" s="28">
        <f t="shared" si="74"/>
        <v>156.14433709981304</v>
      </c>
      <c r="CT59" s="28">
        <f t="shared" si="75"/>
        <v>441.01218124336617</v>
      </c>
      <c r="CU59" s="36">
        <f t="shared" si="76"/>
        <v>93245.590078644469</v>
      </c>
      <c r="CV59" s="122">
        <f t="shared" si="77"/>
        <v>0</v>
      </c>
      <c r="CW59" s="125">
        <f t="shared" si="78"/>
        <v>597.15651834317919</v>
      </c>
      <c r="CX59" s="138">
        <f t="shared" si="83"/>
        <v>1127.1765183431792</v>
      </c>
    </row>
    <row r="60" spans="2:102" x14ac:dyDescent="0.3">
      <c r="B60" s="86">
        <v>33</v>
      </c>
      <c r="C60" s="155">
        <f t="shared" si="3"/>
        <v>1127.1765183431792</v>
      </c>
      <c r="D60" s="10">
        <f t="shared" si="4"/>
        <v>120</v>
      </c>
      <c r="E60" s="10">
        <f t="shared" si="5"/>
        <v>1007.1765183431792</v>
      </c>
      <c r="F60" s="10">
        <f t="shared" si="6"/>
        <v>249.20791422055808</v>
      </c>
      <c r="G60" s="10">
        <f t="shared" si="7"/>
        <v>757.96860412262117</v>
      </c>
      <c r="H60" s="10">
        <f t="shared" si="1"/>
        <v>215610.19535337249</v>
      </c>
      <c r="I60" s="146">
        <f t="shared" si="79"/>
        <v>-1007.1765183431792</v>
      </c>
      <c r="J60" s="147">
        <f t="shared" si="80"/>
        <v>-1127.1765183431792</v>
      </c>
      <c r="S60" s="86">
        <v>33</v>
      </c>
      <c r="T60" s="9">
        <f t="shared" si="8"/>
        <v>33</v>
      </c>
      <c r="U60" s="10">
        <f t="shared" si="9"/>
        <v>33.54</v>
      </c>
      <c r="V60" s="10">
        <f t="shared" si="10"/>
        <v>2.5</v>
      </c>
      <c r="W60" s="10">
        <f t="shared" si="11"/>
        <v>31.04</v>
      </c>
      <c r="X60" s="10">
        <f t="shared" si="12"/>
        <v>5.238945405166497</v>
      </c>
      <c r="Y60" s="10">
        <f t="shared" si="13"/>
        <v>25.801054594833502</v>
      </c>
      <c r="Z60" s="10">
        <f t="shared" si="14"/>
        <v>4165.3552695383642</v>
      </c>
      <c r="AA60" s="16">
        <f t="shared" si="15"/>
        <v>31.746565265292304</v>
      </c>
      <c r="AB60" s="6"/>
      <c r="AC60" s="9">
        <f t="shared" si="16"/>
        <v>33</v>
      </c>
      <c r="AD60" s="10">
        <f t="shared" si="17"/>
        <v>64.61</v>
      </c>
      <c r="AE60" s="10">
        <f t="shared" si="18"/>
        <v>5</v>
      </c>
      <c r="AF60" s="10">
        <f t="shared" si="19"/>
        <v>59.61</v>
      </c>
      <c r="AG60" s="10">
        <f t="shared" si="20"/>
        <v>11.317507110528938</v>
      </c>
      <c r="AH60" s="10">
        <f t="shared" si="21"/>
        <v>48.292492889471063</v>
      </c>
      <c r="AI60" s="10">
        <f t="shared" si="22"/>
        <v>8439.8378400072324</v>
      </c>
      <c r="AJ60" s="16">
        <f t="shared" si="23"/>
        <v>61.155205181590219</v>
      </c>
      <c r="AK60" s="6"/>
      <c r="AL60" s="9">
        <f t="shared" si="24"/>
        <v>33</v>
      </c>
      <c r="AM60" s="10">
        <f t="shared" si="25"/>
        <v>124.91</v>
      </c>
      <c r="AN60" s="10">
        <f t="shared" si="26"/>
        <v>10</v>
      </c>
      <c r="AO60" s="10">
        <f t="shared" si="27"/>
        <v>114.91</v>
      </c>
      <c r="AP60" s="10">
        <f t="shared" si="28"/>
        <v>24.321108627277905</v>
      </c>
      <c r="AQ60" s="10">
        <f t="shared" si="29"/>
        <v>90.588891372722088</v>
      </c>
      <c r="AR60" s="10">
        <f t="shared" si="30"/>
        <v>17077.252492588152</v>
      </c>
      <c r="AS60" s="16">
        <f t="shared" si="31"/>
        <v>118.23087260845742</v>
      </c>
      <c r="AU60" s="2"/>
      <c r="AV60" s="2"/>
      <c r="AW60" s="2"/>
      <c r="AX60" s="2"/>
      <c r="AY60" s="9">
        <f t="shared" si="32"/>
        <v>33</v>
      </c>
      <c r="AZ60" s="31">
        <f t="shared" si="33"/>
        <v>33</v>
      </c>
      <c r="BA60" s="31">
        <f t="shared" si="2"/>
        <v>0</v>
      </c>
      <c r="BB60" s="10">
        <f t="shared" si="81"/>
        <v>30</v>
      </c>
      <c r="BC60" s="28">
        <f t="shared" si="34"/>
        <v>30</v>
      </c>
      <c r="BD60" s="10">
        <f t="shared" si="35"/>
        <v>0</v>
      </c>
      <c r="BE60" s="10">
        <f t="shared" si="82"/>
        <v>0</v>
      </c>
      <c r="BF60" s="44">
        <f t="shared" si="36"/>
        <v>60000</v>
      </c>
      <c r="BG60" s="80">
        <f t="shared" si="37"/>
        <v>28.395854441227463</v>
      </c>
      <c r="BH60" s="118"/>
      <c r="BI60" s="9">
        <f t="shared" si="38"/>
        <v>33</v>
      </c>
      <c r="BJ60" s="28">
        <f t="shared" si="39"/>
        <v>66.599999999999994</v>
      </c>
      <c r="BK60" s="28">
        <f t="shared" si="40"/>
        <v>5.5</v>
      </c>
      <c r="BL60" s="28">
        <f t="shared" si="41"/>
        <v>61.1</v>
      </c>
      <c r="BM60" s="28">
        <f t="shared" si="42"/>
        <v>14.308671608016278</v>
      </c>
      <c r="BN60" s="28">
        <f t="shared" si="43"/>
        <v>46.791328391983726</v>
      </c>
      <c r="BO60" s="36">
        <f t="shared" si="44"/>
        <v>9492.3230769522015</v>
      </c>
      <c r="BP60" s="80">
        <f t="shared" si="45"/>
        <v>63.038796859524965</v>
      </c>
      <c r="BQ60" s="9">
        <f t="shared" si="46"/>
        <v>33</v>
      </c>
      <c r="BR60" s="28">
        <f t="shared" si="47"/>
        <v>76.53</v>
      </c>
      <c r="BS60" s="28">
        <f t="shared" si="48"/>
        <v>6.5</v>
      </c>
      <c r="BT60" s="28">
        <f t="shared" si="49"/>
        <v>70.03</v>
      </c>
      <c r="BU60" s="28">
        <f t="shared" si="50"/>
        <v>18.01556659827045</v>
      </c>
      <c r="BV60" s="28">
        <f t="shared" si="51"/>
        <v>52.014433401729548</v>
      </c>
      <c r="BW60" s="36">
        <f t="shared" si="52"/>
        <v>11326.238154979606</v>
      </c>
      <c r="BX60" s="80">
        <f t="shared" si="53"/>
        <v>72.437824679571264</v>
      </c>
      <c r="BY60" s="9">
        <f t="shared" si="54"/>
        <v>33</v>
      </c>
      <c r="BZ60" s="28">
        <f t="shared" si="55"/>
        <v>80.33</v>
      </c>
      <c r="CA60" s="28">
        <f t="shared" si="56"/>
        <v>7</v>
      </c>
      <c r="CB60" s="28">
        <f t="shared" si="57"/>
        <v>73.33</v>
      </c>
      <c r="CC60" s="28">
        <f t="shared" si="58"/>
        <v>20.596798073557235</v>
      </c>
      <c r="CD60" s="28">
        <f t="shared" si="59"/>
        <v>52.73320192644276</v>
      </c>
      <c r="CE60" s="36">
        <f t="shared" si="60"/>
        <v>12305.345642207898</v>
      </c>
      <c r="CF60" s="80">
        <f t="shared" si="61"/>
        <v>76.034632908793412</v>
      </c>
      <c r="CG60" s="9">
        <f t="shared" si="62"/>
        <v>0</v>
      </c>
      <c r="CH60" s="28">
        <f t="shared" si="63"/>
        <v>0</v>
      </c>
      <c r="CI60" s="28">
        <f t="shared" si="64"/>
        <v>0</v>
      </c>
      <c r="CJ60" s="28">
        <f t="shared" si="65"/>
        <v>0</v>
      </c>
      <c r="CK60" s="28">
        <f t="shared" si="66"/>
        <v>0</v>
      </c>
      <c r="CL60" s="28">
        <f t="shared" si="67"/>
        <v>0</v>
      </c>
      <c r="CM60" s="36">
        <f t="shared" si="68"/>
        <v>0</v>
      </c>
      <c r="CN60" s="80">
        <f t="shared" si="69"/>
        <v>0</v>
      </c>
      <c r="CO60" s="9">
        <f t="shared" si="70"/>
        <v>33</v>
      </c>
      <c r="CP60" s="28">
        <f t="shared" si="71"/>
        <v>650.65651834317919</v>
      </c>
      <c r="CQ60" s="28">
        <f t="shared" si="72"/>
        <v>53.5</v>
      </c>
      <c r="CR60" s="28">
        <f t="shared" si="73"/>
        <v>597.15651834317919</v>
      </c>
      <c r="CS60" s="28">
        <f t="shared" si="74"/>
        <v>155.40931679774079</v>
      </c>
      <c r="CT60" s="28">
        <f t="shared" si="75"/>
        <v>441.74720154543843</v>
      </c>
      <c r="CU60" s="36">
        <f t="shared" si="76"/>
        <v>92803.842877099029</v>
      </c>
      <c r="CV60" s="122">
        <f t="shared" si="77"/>
        <v>0</v>
      </c>
      <c r="CW60" s="125">
        <f t="shared" si="78"/>
        <v>597.15651834317919</v>
      </c>
      <c r="CX60" s="138">
        <f t="shared" si="83"/>
        <v>1127.1765183431792</v>
      </c>
    </row>
    <row r="61" spans="2:102" x14ac:dyDescent="0.3">
      <c r="B61" s="86">
        <v>34</v>
      </c>
      <c r="C61" s="155">
        <f t="shared" si="3"/>
        <v>1127.1765183431792</v>
      </c>
      <c r="D61" s="10">
        <f t="shared" si="4"/>
        <v>120</v>
      </c>
      <c r="E61" s="10">
        <f t="shared" si="5"/>
        <v>1007.1765183431792</v>
      </c>
      <c r="F61" s="10">
        <f t="shared" si="6"/>
        <v>248.00626146442337</v>
      </c>
      <c r="G61" s="10">
        <f t="shared" si="7"/>
        <v>759.17025687875594</v>
      </c>
      <c r="H61" s="10">
        <f t="shared" si="1"/>
        <v>214851.02509649371</v>
      </c>
      <c r="I61" s="146">
        <f t="shared" si="79"/>
        <v>-1007.1765183431792</v>
      </c>
      <c r="J61" s="147">
        <f t="shared" si="80"/>
        <v>-1127.1765183431792</v>
      </c>
      <c r="S61" s="86">
        <v>34</v>
      </c>
      <c r="T61" s="9">
        <f t="shared" si="8"/>
        <v>34</v>
      </c>
      <c r="U61" s="10">
        <f t="shared" si="9"/>
        <v>33.54</v>
      </c>
      <c r="V61" s="10">
        <f t="shared" si="10"/>
        <v>2.5</v>
      </c>
      <c r="W61" s="10">
        <f t="shared" si="11"/>
        <v>31.04</v>
      </c>
      <c r="X61" s="10">
        <f t="shared" si="12"/>
        <v>5.2066940869229548</v>
      </c>
      <c r="Y61" s="10">
        <f t="shared" si="13"/>
        <v>25.833305913077044</v>
      </c>
      <c r="Z61" s="10">
        <f t="shared" si="14"/>
        <v>4139.5219636252868</v>
      </c>
      <c r="AA61" s="16">
        <f t="shared" si="15"/>
        <v>31.693742361356712</v>
      </c>
      <c r="AB61" s="6"/>
      <c r="AC61" s="9">
        <f t="shared" si="16"/>
        <v>34</v>
      </c>
      <c r="AD61" s="10">
        <f t="shared" si="17"/>
        <v>64.61</v>
      </c>
      <c r="AE61" s="10">
        <f t="shared" si="18"/>
        <v>5</v>
      </c>
      <c r="AF61" s="10">
        <f t="shared" si="19"/>
        <v>59.61</v>
      </c>
      <c r="AG61" s="10">
        <f t="shared" si="20"/>
        <v>11.253117120009643</v>
      </c>
      <c r="AH61" s="10">
        <f t="shared" si="21"/>
        <v>48.356882879990359</v>
      </c>
      <c r="AI61" s="10">
        <f t="shared" si="22"/>
        <v>8391.4809571272417</v>
      </c>
      <c r="AJ61" s="16">
        <f t="shared" si="23"/>
        <v>61.053449432535992</v>
      </c>
      <c r="AK61" s="6"/>
      <c r="AL61" s="9">
        <f t="shared" si="24"/>
        <v>34</v>
      </c>
      <c r="AM61" s="10">
        <f t="shared" si="25"/>
        <v>124.91</v>
      </c>
      <c r="AN61" s="10">
        <f t="shared" si="26"/>
        <v>10</v>
      </c>
      <c r="AO61" s="10">
        <f t="shared" si="27"/>
        <v>114.91</v>
      </c>
      <c r="AP61" s="10">
        <f t="shared" si="28"/>
        <v>24.192774364499883</v>
      </c>
      <c r="AQ61" s="10">
        <f t="shared" si="29"/>
        <v>90.717225635500114</v>
      </c>
      <c r="AR61" s="10">
        <f t="shared" si="30"/>
        <v>16986.535266952651</v>
      </c>
      <c r="AS61" s="16">
        <f t="shared" si="31"/>
        <v>118.03414902674618</v>
      </c>
      <c r="AU61" s="2"/>
      <c r="AV61" s="2"/>
      <c r="AW61" s="2"/>
      <c r="AX61" s="2"/>
      <c r="AY61" s="9">
        <f t="shared" si="32"/>
        <v>34</v>
      </c>
      <c r="AZ61" s="31">
        <f t="shared" si="33"/>
        <v>34</v>
      </c>
      <c r="BA61" s="31">
        <f t="shared" si="2"/>
        <v>0</v>
      </c>
      <c r="BB61" s="10">
        <f t="shared" si="81"/>
        <v>30</v>
      </c>
      <c r="BC61" s="28">
        <f t="shared" si="34"/>
        <v>30</v>
      </c>
      <c r="BD61" s="10">
        <f t="shared" si="35"/>
        <v>0</v>
      </c>
      <c r="BE61" s="10">
        <f t="shared" si="82"/>
        <v>0</v>
      </c>
      <c r="BF61" s="44">
        <f t="shared" si="36"/>
        <v>60000</v>
      </c>
      <c r="BG61" s="80">
        <f t="shared" si="37"/>
        <v>28.34860676328865</v>
      </c>
      <c r="BH61" s="118"/>
      <c r="BI61" s="9">
        <f t="shared" si="38"/>
        <v>34</v>
      </c>
      <c r="BJ61" s="28">
        <f t="shared" si="39"/>
        <v>66.599999999999994</v>
      </c>
      <c r="BK61" s="28">
        <f t="shared" si="40"/>
        <v>5.5</v>
      </c>
      <c r="BL61" s="28">
        <f t="shared" si="41"/>
        <v>61.1</v>
      </c>
      <c r="BM61" s="28">
        <f t="shared" si="42"/>
        <v>14.2384846154283</v>
      </c>
      <c r="BN61" s="28">
        <f t="shared" si="43"/>
        <v>46.861515384571703</v>
      </c>
      <c r="BO61" s="36">
        <f t="shared" si="44"/>
        <v>9445.4615615676303</v>
      </c>
      <c r="BP61" s="80">
        <f t="shared" si="45"/>
        <v>62.933907014500804</v>
      </c>
      <c r="BQ61" s="9">
        <f t="shared" si="46"/>
        <v>34</v>
      </c>
      <c r="BR61" s="28">
        <f t="shared" si="47"/>
        <v>76.53</v>
      </c>
      <c r="BS61" s="28">
        <f t="shared" si="48"/>
        <v>6.5</v>
      </c>
      <c r="BT61" s="28">
        <f t="shared" si="49"/>
        <v>70.03</v>
      </c>
      <c r="BU61" s="28">
        <f t="shared" si="50"/>
        <v>17.933210412051043</v>
      </c>
      <c r="BV61" s="28">
        <f t="shared" si="51"/>
        <v>52.096789587948962</v>
      </c>
      <c r="BW61" s="36">
        <f t="shared" si="52"/>
        <v>11274.141365391657</v>
      </c>
      <c r="BX61" s="80">
        <f t="shared" si="53"/>
        <v>72.317295853149346</v>
      </c>
      <c r="BY61" s="9">
        <f t="shared" si="54"/>
        <v>34</v>
      </c>
      <c r="BZ61" s="28">
        <f t="shared" si="55"/>
        <v>80.33</v>
      </c>
      <c r="CA61" s="28">
        <f t="shared" si="56"/>
        <v>7</v>
      </c>
      <c r="CB61" s="28">
        <f t="shared" si="57"/>
        <v>73.33</v>
      </c>
      <c r="CC61" s="28">
        <f t="shared" si="58"/>
        <v>20.50890940367983</v>
      </c>
      <c r="CD61" s="28">
        <f t="shared" si="59"/>
        <v>52.821090596320168</v>
      </c>
      <c r="CE61" s="36">
        <f t="shared" si="60"/>
        <v>12252.524551611577</v>
      </c>
      <c r="CF61" s="80">
        <f t="shared" si="61"/>
        <v>75.908119376499243</v>
      </c>
      <c r="CG61" s="9">
        <f t="shared" si="62"/>
        <v>0</v>
      </c>
      <c r="CH61" s="28">
        <f t="shared" si="63"/>
        <v>0</v>
      </c>
      <c r="CI61" s="28">
        <f t="shared" si="64"/>
        <v>0</v>
      </c>
      <c r="CJ61" s="28">
        <f t="shared" si="65"/>
        <v>0</v>
      </c>
      <c r="CK61" s="28">
        <f t="shared" si="66"/>
        <v>0</v>
      </c>
      <c r="CL61" s="28">
        <f t="shared" si="67"/>
        <v>0</v>
      </c>
      <c r="CM61" s="36">
        <f t="shared" si="68"/>
        <v>0</v>
      </c>
      <c r="CN61" s="80">
        <f t="shared" si="69"/>
        <v>0</v>
      </c>
      <c r="CO61" s="9">
        <f t="shared" si="70"/>
        <v>34</v>
      </c>
      <c r="CP61" s="28">
        <f t="shared" si="71"/>
        <v>650.65651834317919</v>
      </c>
      <c r="CQ61" s="28">
        <f t="shared" si="72"/>
        <v>53.5</v>
      </c>
      <c r="CR61" s="28">
        <f t="shared" si="73"/>
        <v>597.15651834317919</v>
      </c>
      <c r="CS61" s="28">
        <f t="shared" si="74"/>
        <v>154.67307146183171</v>
      </c>
      <c r="CT61" s="28">
        <f t="shared" si="75"/>
        <v>442.4834468813475</v>
      </c>
      <c r="CU61" s="36">
        <f t="shared" si="76"/>
        <v>92361.359430217679</v>
      </c>
      <c r="CV61" s="122">
        <f t="shared" si="77"/>
        <v>0</v>
      </c>
      <c r="CW61" s="125">
        <f t="shared" si="78"/>
        <v>597.15651834317919</v>
      </c>
      <c r="CX61" s="138">
        <f t="shared" si="83"/>
        <v>1127.1765183431792</v>
      </c>
    </row>
    <row r="62" spans="2:102" x14ac:dyDescent="0.3">
      <c r="B62" s="86">
        <v>35</v>
      </c>
      <c r="C62" s="155">
        <f t="shared" si="3"/>
        <v>1127.1765183431792</v>
      </c>
      <c r="D62" s="10">
        <f t="shared" si="4"/>
        <v>120</v>
      </c>
      <c r="E62" s="10">
        <f t="shared" si="5"/>
        <v>1007.1765183431792</v>
      </c>
      <c r="F62" s="10">
        <f t="shared" si="6"/>
        <v>246.80269149948788</v>
      </c>
      <c r="G62" s="10">
        <f t="shared" si="7"/>
        <v>760.37382684369129</v>
      </c>
      <c r="H62" s="10">
        <f t="shared" si="1"/>
        <v>214090.65126965003</v>
      </c>
      <c r="I62" s="146">
        <f t="shared" si="79"/>
        <v>-1007.1765183431792</v>
      </c>
      <c r="J62" s="147">
        <f t="shared" si="80"/>
        <v>-1127.1765183431792</v>
      </c>
      <c r="S62" s="86">
        <v>35</v>
      </c>
      <c r="T62" s="9">
        <f t="shared" si="8"/>
        <v>35</v>
      </c>
      <c r="U62" s="10">
        <f t="shared" si="9"/>
        <v>33.54</v>
      </c>
      <c r="V62" s="10">
        <f t="shared" si="10"/>
        <v>2.5</v>
      </c>
      <c r="W62" s="10">
        <f t="shared" si="11"/>
        <v>31.04</v>
      </c>
      <c r="X62" s="10">
        <f t="shared" si="12"/>
        <v>5.1744024545316085</v>
      </c>
      <c r="Y62" s="10">
        <f t="shared" si="13"/>
        <v>25.86559754546839</v>
      </c>
      <c r="Z62" s="10">
        <f t="shared" si="14"/>
        <v>4113.6563660798183</v>
      </c>
      <c r="AA62" s="16">
        <f t="shared" si="15"/>
        <v>31.641007349108197</v>
      </c>
      <c r="AB62" s="6"/>
      <c r="AC62" s="9">
        <f t="shared" si="16"/>
        <v>35</v>
      </c>
      <c r="AD62" s="10">
        <f t="shared" si="17"/>
        <v>64.61</v>
      </c>
      <c r="AE62" s="10">
        <f t="shared" si="18"/>
        <v>5</v>
      </c>
      <c r="AF62" s="10">
        <f t="shared" si="19"/>
        <v>59.61</v>
      </c>
      <c r="AG62" s="10">
        <f t="shared" si="20"/>
        <v>11.188641276169655</v>
      </c>
      <c r="AH62" s="10">
        <f t="shared" si="21"/>
        <v>48.421358723830345</v>
      </c>
      <c r="AI62" s="10">
        <f t="shared" si="22"/>
        <v>8343.0595984034117</v>
      </c>
      <c r="AJ62" s="16">
        <f t="shared" si="23"/>
        <v>60.951862994212298</v>
      </c>
      <c r="AK62" s="6"/>
      <c r="AL62" s="9">
        <f t="shared" si="24"/>
        <v>35</v>
      </c>
      <c r="AM62" s="10">
        <f t="shared" si="25"/>
        <v>124.91</v>
      </c>
      <c r="AN62" s="10">
        <f t="shared" si="26"/>
        <v>10</v>
      </c>
      <c r="AO62" s="10">
        <f t="shared" si="27"/>
        <v>114.91</v>
      </c>
      <c r="AP62" s="10">
        <f t="shared" si="28"/>
        <v>24.064258294849591</v>
      </c>
      <c r="AQ62" s="10">
        <f t="shared" si="29"/>
        <v>90.845741705150402</v>
      </c>
      <c r="AR62" s="10">
        <f t="shared" si="30"/>
        <v>16895.689525247501</v>
      </c>
      <c r="AS62" s="16">
        <f t="shared" si="31"/>
        <v>117.83775277212595</v>
      </c>
      <c r="AU62" s="2"/>
      <c r="AV62" s="2"/>
      <c r="AW62" s="2"/>
      <c r="AX62" s="2"/>
      <c r="AY62" s="9">
        <f t="shared" si="32"/>
        <v>35</v>
      </c>
      <c r="AZ62" s="31">
        <f t="shared" si="33"/>
        <v>35</v>
      </c>
      <c r="BA62" s="31">
        <f t="shared" si="2"/>
        <v>0</v>
      </c>
      <c r="BB62" s="10">
        <f t="shared" si="81"/>
        <v>30</v>
      </c>
      <c r="BC62" s="28">
        <f t="shared" si="34"/>
        <v>30</v>
      </c>
      <c r="BD62" s="10">
        <f t="shared" si="35"/>
        <v>0</v>
      </c>
      <c r="BE62" s="10">
        <f t="shared" si="82"/>
        <v>0</v>
      </c>
      <c r="BF62" s="44">
        <f t="shared" si="36"/>
        <v>60000</v>
      </c>
      <c r="BG62" s="80">
        <f t="shared" si="37"/>
        <v>28.301437700454557</v>
      </c>
      <c r="BH62" s="118"/>
      <c r="BI62" s="9">
        <f t="shared" si="38"/>
        <v>35</v>
      </c>
      <c r="BJ62" s="28">
        <f t="shared" si="39"/>
        <v>66.599999999999994</v>
      </c>
      <c r="BK62" s="28">
        <f t="shared" si="40"/>
        <v>5.5</v>
      </c>
      <c r="BL62" s="28">
        <f t="shared" si="41"/>
        <v>61.1</v>
      </c>
      <c r="BM62" s="28">
        <f t="shared" si="42"/>
        <v>14.168192342351444</v>
      </c>
      <c r="BN62" s="28">
        <f t="shared" si="43"/>
        <v>46.931807657648555</v>
      </c>
      <c r="BO62" s="36">
        <f t="shared" si="44"/>
        <v>9398.5297539099811</v>
      </c>
      <c r="BP62" s="80">
        <f t="shared" si="45"/>
        <v>62.829191695009115</v>
      </c>
      <c r="BQ62" s="9">
        <f t="shared" si="46"/>
        <v>35</v>
      </c>
      <c r="BR62" s="28">
        <f t="shared" si="47"/>
        <v>76.53</v>
      </c>
      <c r="BS62" s="28">
        <f t="shared" si="48"/>
        <v>6.5</v>
      </c>
      <c r="BT62" s="28">
        <f t="shared" si="49"/>
        <v>70.03</v>
      </c>
      <c r="BU62" s="28">
        <f t="shared" si="50"/>
        <v>17.85072382853679</v>
      </c>
      <c r="BV62" s="28">
        <f t="shared" si="51"/>
        <v>52.179276171463215</v>
      </c>
      <c r="BW62" s="36">
        <f t="shared" si="52"/>
        <v>11221.962089220195</v>
      </c>
      <c r="BX62" s="80">
        <f t="shared" si="53"/>
        <v>72.196967573859581</v>
      </c>
      <c r="BY62" s="9">
        <f t="shared" si="54"/>
        <v>35</v>
      </c>
      <c r="BZ62" s="28">
        <f t="shared" si="55"/>
        <v>80.33</v>
      </c>
      <c r="CA62" s="28">
        <f t="shared" si="56"/>
        <v>7</v>
      </c>
      <c r="CB62" s="28">
        <f t="shared" si="57"/>
        <v>73.33</v>
      </c>
      <c r="CC62" s="28">
        <f t="shared" si="58"/>
        <v>20.420874252685962</v>
      </c>
      <c r="CD62" s="28">
        <f t="shared" si="59"/>
        <v>52.909125747314036</v>
      </c>
      <c r="CE62" s="36">
        <f t="shared" si="60"/>
        <v>12199.615425864264</v>
      </c>
      <c r="CF62" s="80">
        <f t="shared" si="61"/>
        <v>75.781816349250491</v>
      </c>
      <c r="CG62" s="9">
        <f t="shared" si="62"/>
        <v>0</v>
      </c>
      <c r="CH62" s="28">
        <f t="shared" si="63"/>
        <v>0</v>
      </c>
      <c r="CI62" s="28">
        <f t="shared" si="64"/>
        <v>0</v>
      </c>
      <c r="CJ62" s="28">
        <f t="shared" si="65"/>
        <v>0</v>
      </c>
      <c r="CK62" s="28">
        <f t="shared" si="66"/>
        <v>0</v>
      </c>
      <c r="CL62" s="28">
        <f t="shared" si="67"/>
        <v>0</v>
      </c>
      <c r="CM62" s="36">
        <f t="shared" si="68"/>
        <v>0</v>
      </c>
      <c r="CN62" s="80">
        <f t="shared" si="69"/>
        <v>0</v>
      </c>
      <c r="CO62" s="9">
        <f t="shared" si="70"/>
        <v>35</v>
      </c>
      <c r="CP62" s="28">
        <f t="shared" si="71"/>
        <v>650.65651834317919</v>
      </c>
      <c r="CQ62" s="28">
        <f t="shared" si="72"/>
        <v>53.5</v>
      </c>
      <c r="CR62" s="28">
        <f t="shared" si="73"/>
        <v>597.15651834317919</v>
      </c>
      <c r="CS62" s="28">
        <f t="shared" si="74"/>
        <v>153.93559905036281</v>
      </c>
      <c r="CT62" s="28">
        <f t="shared" si="75"/>
        <v>443.22091929281635</v>
      </c>
      <c r="CU62" s="36">
        <f t="shared" si="76"/>
        <v>91918.138510924866</v>
      </c>
      <c r="CV62" s="122">
        <f t="shared" si="77"/>
        <v>0</v>
      </c>
      <c r="CW62" s="125">
        <f t="shared" si="78"/>
        <v>597.15651834317919</v>
      </c>
      <c r="CX62" s="138">
        <f t="shared" si="83"/>
        <v>1127.1765183431792</v>
      </c>
    </row>
    <row r="63" spans="2:102" x14ac:dyDescent="0.3">
      <c r="B63" s="86">
        <v>36</v>
      </c>
      <c r="C63" s="155">
        <f t="shared" si="3"/>
        <v>1127.1765183431792</v>
      </c>
      <c r="D63" s="10">
        <f t="shared" si="4"/>
        <v>120</v>
      </c>
      <c r="E63" s="10">
        <f t="shared" si="5"/>
        <v>1007.1765183431792</v>
      </c>
      <c r="F63" s="10">
        <f t="shared" si="6"/>
        <v>245.59720124968379</v>
      </c>
      <c r="G63" s="10">
        <f t="shared" si="7"/>
        <v>761.57931709349532</v>
      </c>
      <c r="H63" s="10">
        <f t="shared" si="1"/>
        <v>213329.07195255655</v>
      </c>
      <c r="I63" s="146">
        <f t="shared" si="79"/>
        <v>-1007.1765183431792</v>
      </c>
      <c r="J63" s="147">
        <f t="shared" si="80"/>
        <v>-1127.1765183431792</v>
      </c>
      <c r="S63" s="86">
        <v>36</v>
      </c>
      <c r="T63" s="9">
        <f t="shared" si="8"/>
        <v>36</v>
      </c>
      <c r="U63" s="10">
        <f t="shared" si="9"/>
        <v>33.54</v>
      </c>
      <c r="V63" s="10">
        <f t="shared" si="10"/>
        <v>2.5</v>
      </c>
      <c r="W63" s="10">
        <f t="shared" si="11"/>
        <v>31.04</v>
      </c>
      <c r="X63" s="10">
        <f t="shared" si="12"/>
        <v>5.1420704575997727</v>
      </c>
      <c r="Y63" s="10">
        <f t="shared" si="13"/>
        <v>25.897929542400227</v>
      </c>
      <c r="Z63" s="10">
        <f t="shared" si="14"/>
        <v>4087.7584365374182</v>
      </c>
      <c r="AA63" s="16">
        <f t="shared" si="15"/>
        <v>31.588360082304355</v>
      </c>
      <c r="AB63" s="6"/>
      <c r="AC63" s="9">
        <f t="shared" si="16"/>
        <v>36</v>
      </c>
      <c r="AD63" s="10">
        <f t="shared" si="17"/>
        <v>64.61</v>
      </c>
      <c r="AE63" s="10">
        <f t="shared" si="18"/>
        <v>5</v>
      </c>
      <c r="AF63" s="10">
        <f t="shared" si="19"/>
        <v>59.61</v>
      </c>
      <c r="AG63" s="10">
        <f t="shared" si="20"/>
        <v>11.124079464537884</v>
      </c>
      <c r="AH63" s="10">
        <f t="shared" si="21"/>
        <v>48.485920535462114</v>
      </c>
      <c r="AI63" s="10">
        <f t="shared" si="22"/>
        <v>8294.5736778679493</v>
      </c>
      <c r="AJ63" s="16">
        <f t="shared" si="23"/>
        <v>60.850445584904129</v>
      </c>
      <c r="AK63" s="6"/>
      <c r="AL63" s="9">
        <f t="shared" si="24"/>
        <v>36</v>
      </c>
      <c r="AM63" s="10">
        <f t="shared" si="25"/>
        <v>124.91</v>
      </c>
      <c r="AN63" s="10">
        <f t="shared" si="26"/>
        <v>10</v>
      </c>
      <c r="AO63" s="10">
        <f t="shared" si="27"/>
        <v>114.91</v>
      </c>
      <c r="AP63" s="10">
        <f t="shared" si="28"/>
        <v>23.935560160767295</v>
      </c>
      <c r="AQ63" s="10">
        <f t="shared" si="29"/>
        <v>90.974439839232701</v>
      </c>
      <c r="AR63" s="10">
        <f t="shared" si="30"/>
        <v>16804.715085408268</v>
      </c>
      <c r="AS63" s="16">
        <f t="shared" si="31"/>
        <v>117.64168329995937</v>
      </c>
      <c r="AU63" s="2"/>
      <c r="AV63" s="2"/>
      <c r="AW63" s="2"/>
      <c r="AX63" s="2"/>
      <c r="AY63" s="9">
        <f t="shared" si="32"/>
        <v>36</v>
      </c>
      <c r="AZ63" s="31">
        <f t="shared" si="33"/>
        <v>36</v>
      </c>
      <c r="BA63" s="31">
        <f t="shared" si="2"/>
        <v>0</v>
      </c>
      <c r="BB63" s="10">
        <f t="shared" si="81"/>
        <v>30</v>
      </c>
      <c r="BC63" s="28">
        <f t="shared" si="34"/>
        <v>30</v>
      </c>
      <c r="BD63" s="10">
        <f t="shared" si="35"/>
        <v>0</v>
      </c>
      <c r="BE63" s="10">
        <f t="shared" si="82"/>
        <v>0</v>
      </c>
      <c r="BF63" s="44">
        <f t="shared" si="36"/>
        <v>60000</v>
      </c>
      <c r="BG63" s="80">
        <f t="shared" si="37"/>
        <v>28.25434712191803</v>
      </c>
      <c r="BH63" s="118"/>
      <c r="BI63" s="9">
        <f t="shared" si="38"/>
        <v>36</v>
      </c>
      <c r="BJ63" s="28">
        <f t="shared" si="39"/>
        <v>66.599999999999994</v>
      </c>
      <c r="BK63" s="28">
        <f t="shared" si="40"/>
        <v>5.5</v>
      </c>
      <c r="BL63" s="28">
        <f t="shared" si="41"/>
        <v>61.1</v>
      </c>
      <c r="BM63" s="28">
        <f t="shared" si="42"/>
        <v>14.09779463086497</v>
      </c>
      <c r="BN63" s="28">
        <f t="shared" si="43"/>
        <v>47.002205369135034</v>
      </c>
      <c r="BO63" s="36">
        <f t="shared" si="44"/>
        <v>9351.5275485408456</v>
      </c>
      <c r="BP63" s="80">
        <f t="shared" si="45"/>
        <v>62.724650610658017</v>
      </c>
      <c r="BQ63" s="9">
        <f t="shared" si="46"/>
        <v>36</v>
      </c>
      <c r="BR63" s="28">
        <f t="shared" si="47"/>
        <v>76.53</v>
      </c>
      <c r="BS63" s="28">
        <f t="shared" si="48"/>
        <v>6.5</v>
      </c>
      <c r="BT63" s="28">
        <f t="shared" si="49"/>
        <v>70.03</v>
      </c>
      <c r="BU63" s="28">
        <f t="shared" si="50"/>
        <v>17.768106641265309</v>
      </c>
      <c r="BV63" s="28">
        <f t="shared" si="51"/>
        <v>52.261893358734696</v>
      </c>
      <c r="BW63" s="36">
        <f t="shared" si="52"/>
        <v>11169.70019586146</v>
      </c>
      <c r="BX63" s="80">
        <f t="shared" si="53"/>
        <v>72.076839508012895</v>
      </c>
      <c r="BY63" s="9">
        <f t="shared" si="54"/>
        <v>36</v>
      </c>
      <c r="BZ63" s="28">
        <f t="shared" si="55"/>
        <v>80.33</v>
      </c>
      <c r="CA63" s="28">
        <f t="shared" si="56"/>
        <v>7</v>
      </c>
      <c r="CB63" s="28">
        <f t="shared" si="57"/>
        <v>73.33</v>
      </c>
      <c r="CC63" s="28">
        <f t="shared" si="58"/>
        <v>20.332692376440438</v>
      </c>
      <c r="CD63" s="28">
        <f t="shared" si="59"/>
        <v>52.997307623559564</v>
      </c>
      <c r="CE63" s="36">
        <f t="shared" si="60"/>
        <v>12146.618118240704</v>
      </c>
      <c r="CF63" s="80">
        <f t="shared" si="61"/>
        <v>75.655723476789177</v>
      </c>
      <c r="CG63" s="9">
        <f t="shared" si="62"/>
        <v>0</v>
      </c>
      <c r="CH63" s="28">
        <f t="shared" si="63"/>
        <v>0</v>
      </c>
      <c r="CI63" s="28">
        <f t="shared" si="64"/>
        <v>0</v>
      </c>
      <c r="CJ63" s="28">
        <f t="shared" si="65"/>
        <v>0</v>
      </c>
      <c r="CK63" s="28">
        <f t="shared" si="66"/>
        <v>0</v>
      </c>
      <c r="CL63" s="28">
        <f t="shared" si="67"/>
        <v>0</v>
      </c>
      <c r="CM63" s="36">
        <f t="shared" si="68"/>
        <v>0</v>
      </c>
      <c r="CN63" s="80">
        <f t="shared" si="69"/>
        <v>0</v>
      </c>
      <c r="CO63" s="9">
        <f t="shared" si="70"/>
        <v>36</v>
      </c>
      <c r="CP63" s="28">
        <f t="shared" si="71"/>
        <v>650.65651834317919</v>
      </c>
      <c r="CQ63" s="28">
        <f t="shared" si="72"/>
        <v>53.5</v>
      </c>
      <c r="CR63" s="28">
        <f t="shared" si="73"/>
        <v>597.15651834317919</v>
      </c>
      <c r="CS63" s="28">
        <f t="shared" si="74"/>
        <v>153.19689751820812</v>
      </c>
      <c r="CT63" s="28">
        <f t="shared" si="75"/>
        <v>443.95962082497107</v>
      </c>
      <c r="CU63" s="36">
        <f t="shared" si="76"/>
        <v>91474.178890099894</v>
      </c>
      <c r="CV63" s="122">
        <f t="shared" si="77"/>
        <v>0</v>
      </c>
      <c r="CW63" s="125">
        <f t="shared" si="78"/>
        <v>597.15651834317919</v>
      </c>
      <c r="CX63" s="138">
        <f t="shared" si="83"/>
        <v>1127.1765183431792</v>
      </c>
    </row>
    <row r="64" spans="2:102" x14ac:dyDescent="0.3">
      <c r="B64" s="86">
        <v>37</v>
      </c>
      <c r="C64" s="155">
        <f t="shared" si="3"/>
        <v>1127.1765183431792</v>
      </c>
      <c r="D64" s="10">
        <f t="shared" si="4"/>
        <v>120</v>
      </c>
      <c r="E64" s="10">
        <f t="shared" si="5"/>
        <v>1007.1765183431792</v>
      </c>
      <c r="F64" s="10">
        <f t="shared" si="6"/>
        <v>244.38978763398367</v>
      </c>
      <c r="G64" s="10">
        <f t="shared" si="7"/>
        <v>762.78673070919547</v>
      </c>
      <c r="H64" s="10">
        <f t="shared" si="1"/>
        <v>212566.28522184736</v>
      </c>
      <c r="I64" s="146">
        <f t="shared" si="79"/>
        <v>-1007.1765183431792</v>
      </c>
      <c r="J64" s="147">
        <f t="shared" si="80"/>
        <v>-1127.1765183431792</v>
      </c>
      <c r="S64" s="86">
        <v>37</v>
      </c>
      <c r="T64" s="9">
        <f t="shared" si="8"/>
        <v>37</v>
      </c>
      <c r="U64" s="10">
        <f t="shared" si="9"/>
        <v>33.54</v>
      </c>
      <c r="V64" s="10">
        <f t="shared" si="10"/>
        <v>2.5</v>
      </c>
      <c r="W64" s="10">
        <f t="shared" si="11"/>
        <v>31.04</v>
      </c>
      <c r="X64" s="10">
        <f t="shared" si="12"/>
        <v>5.1096980456717729</v>
      </c>
      <c r="Y64" s="10">
        <f t="shared" si="13"/>
        <v>25.930301954328225</v>
      </c>
      <c r="Z64" s="10">
        <f t="shared" si="14"/>
        <v>4061.8281345830901</v>
      </c>
      <c r="AA64" s="16">
        <f t="shared" si="15"/>
        <v>31.535800414946106</v>
      </c>
      <c r="AB64" s="6"/>
      <c r="AC64" s="9">
        <f t="shared" si="16"/>
        <v>37</v>
      </c>
      <c r="AD64" s="10">
        <f t="shared" si="17"/>
        <v>64.61</v>
      </c>
      <c r="AE64" s="10">
        <f t="shared" si="18"/>
        <v>5</v>
      </c>
      <c r="AF64" s="10">
        <f t="shared" si="19"/>
        <v>59.61</v>
      </c>
      <c r="AG64" s="10">
        <f t="shared" si="20"/>
        <v>11.059431570490601</v>
      </c>
      <c r="AH64" s="10">
        <f t="shared" si="21"/>
        <v>48.550568429509397</v>
      </c>
      <c r="AI64" s="10">
        <f t="shared" si="22"/>
        <v>8246.0231094384399</v>
      </c>
      <c r="AJ64" s="16">
        <f t="shared" si="23"/>
        <v>60.749196923365176</v>
      </c>
      <c r="AK64" s="6"/>
      <c r="AL64" s="9">
        <f t="shared" si="24"/>
        <v>37</v>
      </c>
      <c r="AM64" s="10">
        <f t="shared" si="25"/>
        <v>124.91</v>
      </c>
      <c r="AN64" s="10">
        <f t="shared" si="26"/>
        <v>10</v>
      </c>
      <c r="AO64" s="10">
        <f t="shared" si="27"/>
        <v>114.91</v>
      </c>
      <c r="AP64" s="10">
        <f t="shared" si="28"/>
        <v>23.806679704328385</v>
      </c>
      <c r="AQ64" s="10">
        <f t="shared" si="29"/>
        <v>91.103320295671608</v>
      </c>
      <c r="AR64" s="10">
        <f t="shared" si="30"/>
        <v>16713.611765112597</v>
      </c>
      <c r="AS64" s="16">
        <f t="shared" si="31"/>
        <v>117.44594006651515</v>
      </c>
      <c r="AU64" s="2"/>
      <c r="AV64" s="2"/>
      <c r="AW64" s="2"/>
      <c r="AX64" s="2"/>
      <c r="AY64" s="9">
        <f t="shared" si="32"/>
        <v>37</v>
      </c>
      <c r="AZ64" s="31">
        <f t="shared" si="33"/>
        <v>37</v>
      </c>
      <c r="BA64" s="31">
        <f t="shared" si="2"/>
        <v>0</v>
      </c>
      <c r="BB64" s="10">
        <f t="shared" si="81"/>
        <v>30</v>
      </c>
      <c r="BC64" s="28">
        <f t="shared" si="34"/>
        <v>30</v>
      </c>
      <c r="BD64" s="10">
        <f t="shared" si="35"/>
        <v>0</v>
      </c>
      <c r="BE64" s="10">
        <f t="shared" si="82"/>
        <v>0</v>
      </c>
      <c r="BF64" s="44">
        <f t="shared" si="36"/>
        <v>60000</v>
      </c>
      <c r="BG64" s="80">
        <f t="shared" si="37"/>
        <v>28.207334897089542</v>
      </c>
      <c r="BH64" s="118"/>
      <c r="BI64" s="9">
        <f t="shared" si="38"/>
        <v>37</v>
      </c>
      <c r="BJ64" s="28">
        <f t="shared" si="39"/>
        <v>66.599999999999994</v>
      </c>
      <c r="BK64" s="28">
        <f t="shared" si="40"/>
        <v>5.5</v>
      </c>
      <c r="BL64" s="28">
        <f t="shared" si="41"/>
        <v>61.1</v>
      </c>
      <c r="BM64" s="28">
        <f t="shared" si="42"/>
        <v>14.027291322811267</v>
      </c>
      <c r="BN64" s="28">
        <f t="shared" si="43"/>
        <v>47.072708677188736</v>
      </c>
      <c r="BO64" s="36">
        <f t="shared" si="44"/>
        <v>9304.4548398636562</v>
      </c>
      <c r="BP64" s="80">
        <f t="shared" si="45"/>
        <v>62.620283471538777</v>
      </c>
      <c r="BQ64" s="9">
        <f t="shared" si="46"/>
        <v>37</v>
      </c>
      <c r="BR64" s="28">
        <f t="shared" si="47"/>
        <v>76.53</v>
      </c>
      <c r="BS64" s="28">
        <f t="shared" si="48"/>
        <v>6.5</v>
      </c>
      <c r="BT64" s="28">
        <f t="shared" si="49"/>
        <v>70.03</v>
      </c>
      <c r="BU64" s="28">
        <f t="shared" si="50"/>
        <v>17.685358643447312</v>
      </c>
      <c r="BV64" s="28">
        <f t="shared" si="51"/>
        <v>52.344641356552685</v>
      </c>
      <c r="BW64" s="36">
        <f t="shared" si="52"/>
        <v>11117.355554504908</v>
      </c>
      <c r="BX64" s="80">
        <f t="shared" si="53"/>
        <v>71.95691132247542</v>
      </c>
      <c r="BY64" s="9">
        <f t="shared" si="54"/>
        <v>37</v>
      </c>
      <c r="BZ64" s="28">
        <f t="shared" si="55"/>
        <v>80.33</v>
      </c>
      <c r="CA64" s="28">
        <f t="shared" si="56"/>
        <v>7</v>
      </c>
      <c r="CB64" s="28">
        <f t="shared" si="57"/>
        <v>73.33</v>
      </c>
      <c r="CC64" s="28">
        <f t="shared" si="58"/>
        <v>20.244363530401174</v>
      </c>
      <c r="CD64" s="28">
        <f t="shared" si="59"/>
        <v>53.085636469598825</v>
      </c>
      <c r="CE64" s="36">
        <f t="shared" si="60"/>
        <v>12093.532481771104</v>
      </c>
      <c r="CF64" s="80">
        <f t="shared" si="61"/>
        <v>75.529840409440098</v>
      </c>
      <c r="CG64" s="9">
        <f t="shared" si="62"/>
        <v>0</v>
      </c>
      <c r="CH64" s="28">
        <f t="shared" si="63"/>
        <v>0</v>
      </c>
      <c r="CI64" s="28">
        <f t="shared" si="64"/>
        <v>0</v>
      </c>
      <c r="CJ64" s="28">
        <f t="shared" si="65"/>
        <v>0</v>
      </c>
      <c r="CK64" s="28">
        <f t="shared" si="66"/>
        <v>0</v>
      </c>
      <c r="CL64" s="28">
        <f t="shared" si="67"/>
        <v>0</v>
      </c>
      <c r="CM64" s="36">
        <f t="shared" si="68"/>
        <v>0</v>
      </c>
      <c r="CN64" s="80">
        <f t="shared" si="69"/>
        <v>0</v>
      </c>
      <c r="CO64" s="9">
        <f t="shared" si="70"/>
        <v>37</v>
      </c>
      <c r="CP64" s="28">
        <f t="shared" si="71"/>
        <v>650.65651834317919</v>
      </c>
      <c r="CQ64" s="28">
        <f t="shared" si="72"/>
        <v>53.5</v>
      </c>
      <c r="CR64" s="28">
        <f t="shared" si="73"/>
        <v>597.15651834317919</v>
      </c>
      <c r="CS64" s="28">
        <f t="shared" si="74"/>
        <v>152.45696481683316</v>
      </c>
      <c r="CT64" s="28">
        <f t="shared" si="75"/>
        <v>444.69955352634599</v>
      </c>
      <c r="CU64" s="36">
        <f t="shared" si="76"/>
        <v>91029.479336573553</v>
      </c>
      <c r="CV64" s="122">
        <f t="shared" si="77"/>
        <v>0</v>
      </c>
      <c r="CW64" s="125">
        <f t="shared" si="78"/>
        <v>597.15651834317919</v>
      </c>
      <c r="CX64" s="138">
        <f t="shared" si="83"/>
        <v>1127.1765183431792</v>
      </c>
    </row>
    <row r="65" spans="2:102" x14ac:dyDescent="0.3">
      <c r="B65" s="86">
        <v>38</v>
      </c>
      <c r="C65" s="155">
        <f t="shared" si="3"/>
        <v>1127.1765183431792</v>
      </c>
      <c r="D65" s="10">
        <f t="shared" si="4"/>
        <v>120</v>
      </c>
      <c r="E65" s="10">
        <f t="shared" si="5"/>
        <v>1007.1765183431792</v>
      </c>
      <c r="F65" s="10">
        <f t="shared" si="6"/>
        <v>243.18044756639233</v>
      </c>
      <c r="G65" s="10">
        <f t="shared" si="7"/>
        <v>763.99607077678684</v>
      </c>
      <c r="H65" s="10">
        <f t="shared" si="1"/>
        <v>211802.28915107055</v>
      </c>
      <c r="I65" s="146">
        <f t="shared" si="79"/>
        <v>-1007.1765183431792</v>
      </c>
      <c r="J65" s="147">
        <f t="shared" si="80"/>
        <v>-1127.1765183431792</v>
      </c>
      <c r="S65" s="86">
        <v>38</v>
      </c>
      <c r="T65" s="9">
        <f t="shared" si="8"/>
        <v>38</v>
      </c>
      <c r="U65" s="10">
        <f t="shared" si="9"/>
        <v>33.54</v>
      </c>
      <c r="V65" s="10">
        <f t="shared" si="10"/>
        <v>2.5</v>
      </c>
      <c r="W65" s="10">
        <f t="shared" si="11"/>
        <v>31.04</v>
      </c>
      <c r="X65" s="10">
        <f t="shared" si="12"/>
        <v>5.0772851682288627</v>
      </c>
      <c r="Y65" s="10">
        <f t="shared" si="13"/>
        <v>25.962714831771137</v>
      </c>
      <c r="Z65" s="10">
        <f t="shared" si="14"/>
        <v>4035.8654197513188</v>
      </c>
      <c r="AA65" s="16">
        <f t="shared" si="15"/>
        <v>31.483328201277313</v>
      </c>
      <c r="AB65" s="6"/>
      <c r="AC65" s="9">
        <f t="shared" si="16"/>
        <v>38</v>
      </c>
      <c r="AD65" s="10">
        <f t="shared" si="17"/>
        <v>64.61</v>
      </c>
      <c r="AE65" s="10">
        <f t="shared" si="18"/>
        <v>5</v>
      </c>
      <c r="AF65" s="10">
        <f t="shared" si="19"/>
        <v>59.61</v>
      </c>
      <c r="AG65" s="10">
        <f t="shared" si="20"/>
        <v>10.994697479251252</v>
      </c>
      <c r="AH65" s="10">
        <f t="shared" si="21"/>
        <v>48.615302520748749</v>
      </c>
      <c r="AI65" s="10">
        <f t="shared" si="22"/>
        <v>8197.4078069176903</v>
      </c>
      <c r="AJ65" s="16">
        <f t="shared" si="23"/>
        <v>60.648116728817151</v>
      </c>
      <c r="AK65" s="6"/>
      <c r="AL65" s="9">
        <f t="shared" si="24"/>
        <v>38</v>
      </c>
      <c r="AM65" s="10">
        <f t="shared" si="25"/>
        <v>124.91</v>
      </c>
      <c r="AN65" s="10">
        <f t="shared" si="26"/>
        <v>10</v>
      </c>
      <c r="AO65" s="10">
        <f t="shared" si="27"/>
        <v>114.91</v>
      </c>
      <c r="AP65" s="10">
        <f t="shared" si="28"/>
        <v>23.677616667242848</v>
      </c>
      <c r="AQ65" s="10">
        <f t="shared" si="29"/>
        <v>91.232383332757152</v>
      </c>
      <c r="AR65" s="10">
        <f t="shared" si="30"/>
        <v>16622.37938177984</v>
      </c>
      <c r="AS65" s="16">
        <f t="shared" si="31"/>
        <v>117.25052252896688</v>
      </c>
      <c r="AU65" s="2"/>
      <c r="AV65" s="2"/>
      <c r="AW65" s="2"/>
      <c r="AX65" s="2"/>
      <c r="AY65" s="9">
        <f t="shared" si="32"/>
        <v>38</v>
      </c>
      <c r="AZ65" s="31">
        <f t="shared" si="33"/>
        <v>38</v>
      </c>
      <c r="BA65" s="31">
        <f t="shared" si="2"/>
        <v>0</v>
      </c>
      <c r="BB65" s="10">
        <f t="shared" si="81"/>
        <v>30</v>
      </c>
      <c r="BC65" s="28">
        <f t="shared" si="34"/>
        <v>30</v>
      </c>
      <c r="BD65" s="10">
        <f t="shared" si="35"/>
        <v>0</v>
      </c>
      <c r="BE65" s="10">
        <f t="shared" si="82"/>
        <v>0</v>
      </c>
      <c r="BF65" s="44">
        <f t="shared" si="36"/>
        <v>60000</v>
      </c>
      <c r="BG65" s="80">
        <f t="shared" si="37"/>
        <v>28.160400895596883</v>
      </c>
      <c r="BH65" s="118"/>
      <c r="BI65" s="9">
        <f t="shared" si="38"/>
        <v>38</v>
      </c>
      <c r="BJ65" s="28">
        <f t="shared" si="39"/>
        <v>66.599999999999994</v>
      </c>
      <c r="BK65" s="28">
        <f t="shared" si="40"/>
        <v>5.5</v>
      </c>
      <c r="BL65" s="28">
        <f t="shared" si="41"/>
        <v>61.1</v>
      </c>
      <c r="BM65" s="28">
        <f t="shared" si="42"/>
        <v>13.956682259795484</v>
      </c>
      <c r="BN65" s="28">
        <f t="shared" si="43"/>
        <v>47.143317740204516</v>
      </c>
      <c r="BO65" s="36">
        <f t="shared" si="44"/>
        <v>9257.3115221234511</v>
      </c>
      <c r="BP65" s="80">
        <f t="shared" si="45"/>
        <v>62.516089988225076</v>
      </c>
      <c r="BQ65" s="9">
        <f t="shared" si="46"/>
        <v>38</v>
      </c>
      <c r="BR65" s="28">
        <f t="shared" si="47"/>
        <v>76.53</v>
      </c>
      <c r="BS65" s="28">
        <f t="shared" si="48"/>
        <v>6.5</v>
      </c>
      <c r="BT65" s="28">
        <f t="shared" si="49"/>
        <v>70.03</v>
      </c>
      <c r="BU65" s="28">
        <f t="shared" si="50"/>
        <v>17.602479627966101</v>
      </c>
      <c r="BV65" s="28">
        <f t="shared" si="51"/>
        <v>52.427520372033896</v>
      </c>
      <c r="BW65" s="36">
        <f t="shared" si="52"/>
        <v>11064.928034132874</v>
      </c>
      <c r="BX65" s="80">
        <f t="shared" si="53"/>
        <v>71.837182684667653</v>
      </c>
      <c r="BY65" s="9">
        <f t="shared" si="54"/>
        <v>38</v>
      </c>
      <c r="BZ65" s="28">
        <f t="shared" si="55"/>
        <v>80.33</v>
      </c>
      <c r="CA65" s="28">
        <f t="shared" si="56"/>
        <v>7</v>
      </c>
      <c r="CB65" s="28">
        <f t="shared" si="57"/>
        <v>73.33</v>
      </c>
      <c r="CC65" s="28">
        <f t="shared" si="58"/>
        <v>20.155887469618509</v>
      </c>
      <c r="CD65" s="28">
        <f t="shared" si="59"/>
        <v>53.174112530381493</v>
      </c>
      <c r="CE65" s="36">
        <f t="shared" si="60"/>
        <v>12040.358369240723</v>
      </c>
      <c r="CF65" s="80">
        <f t="shared" si="61"/>
        <v>75.404166798109912</v>
      </c>
      <c r="CG65" s="9">
        <f t="shared" si="62"/>
        <v>0</v>
      </c>
      <c r="CH65" s="28">
        <f t="shared" si="63"/>
        <v>0</v>
      </c>
      <c r="CI65" s="28">
        <f t="shared" si="64"/>
        <v>0</v>
      </c>
      <c r="CJ65" s="28">
        <f t="shared" si="65"/>
        <v>0</v>
      </c>
      <c r="CK65" s="28">
        <f t="shared" si="66"/>
        <v>0</v>
      </c>
      <c r="CL65" s="28">
        <f t="shared" si="67"/>
        <v>0</v>
      </c>
      <c r="CM65" s="36">
        <f t="shared" si="68"/>
        <v>0</v>
      </c>
      <c r="CN65" s="80">
        <f t="shared" si="69"/>
        <v>0</v>
      </c>
      <c r="CO65" s="9">
        <f t="shared" si="70"/>
        <v>38</v>
      </c>
      <c r="CP65" s="28">
        <f t="shared" si="71"/>
        <v>650.65651834317919</v>
      </c>
      <c r="CQ65" s="28">
        <f t="shared" si="72"/>
        <v>53.5</v>
      </c>
      <c r="CR65" s="28">
        <f t="shared" si="73"/>
        <v>597.15651834317919</v>
      </c>
      <c r="CS65" s="28">
        <f t="shared" si="74"/>
        <v>151.71579889428926</v>
      </c>
      <c r="CT65" s="28">
        <f t="shared" si="75"/>
        <v>445.44071944888992</v>
      </c>
      <c r="CU65" s="36">
        <f t="shared" si="76"/>
        <v>90584.038617124665</v>
      </c>
      <c r="CV65" s="122">
        <f t="shared" si="77"/>
        <v>0</v>
      </c>
      <c r="CW65" s="125">
        <f t="shared" si="78"/>
        <v>597.15651834317919</v>
      </c>
      <c r="CX65" s="138">
        <f t="shared" si="83"/>
        <v>1127.1765183431792</v>
      </c>
    </row>
    <row r="66" spans="2:102" x14ac:dyDescent="0.3">
      <c r="B66" s="86">
        <v>39</v>
      </c>
      <c r="C66" s="155">
        <f t="shared" si="3"/>
        <v>1127.1765183431792</v>
      </c>
      <c r="D66" s="10">
        <f t="shared" si="4"/>
        <v>120</v>
      </c>
      <c r="E66" s="10">
        <f t="shared" si="5"/>
        <v>1007.1765183431792</v>
      </c>
      <c r="F66" s="10">
        <f t="shared" si="6"/>
        <v>241.96917795593873</v>
      </c>
      <c r="G66" s="10">
        <f t="shared" si="7"/>
        <v>765.20734038724049</v>
      </c>
      <c r="H66" s="10">
        <f t="shared" si="1"/>
        <v>211037.0818106833</v>
      </c>
      <c r="I66" s="146">
        <f t="shared" si="79"/>
        <v>-1007.1765183431792</v>
      </c>
      <c r="J66" s="147">
        <f t="shared" si="80"/>
        <v>-1127.1765183431792</v>
      </c>
      <c r="S66" s="86">
        <v>39</v>
      </c>
      <c r="T66" s="9">
        <f t="shared" si="8"/>
        <v>39</v>
      </c>
      <c r="U66" s="10">
        <f t="shared" si="9"/>
        <v>33.54</v>
      </c>
      <c r="V66" s="10">
        <f t="shared" si="10"/>
        <v>2.5</v>
      </c>
      <c r="W66" s="10">
        <f t="shared" si="11"/>
        <v>31.04</v>
      </c>
      <c r="X66" s="10">
        <f t="shared" si="12"/>
        <v>5.0448317746891478</v>
      </c>
      <c r="Y66" s="10">
        <f t="shared" si="13"/>
        <v>25.995168225310852</v>
      </c>
      <c r="Z66" s="10">
        <f t="shared" si="14"/>
        <v>4009.8702515260079</v>
      </c>
      <c r="AA66" s="16">
        <f t="shared" si="15"/>
        <v>31.430943295784335</v>
      </c>
      <c r="AB66" s="6"/>
      <c r="AC66" s="9">
        <f t="shared" si="16"/>
        <v>39</v>
      </c>
      <c r="AD66" s="10">
        <f t="shared" si="17"/>
        <v>64.61</v>
      </c>
      <c r="AE66" s="10">
        <f t="shared" si="18"/>
        <v>5</v>
      </c>
      <c r="AF66" s="10">
        <f t="shared" si="19"/>
        <v>59.61</v>
      </c>
      <c r="AG66" s="10">
        <f t="shared" si="20"/>
        <v>10.929877075890253</v>
      </c>
      <c r="AH66" s="10">
        <f t="shared" si="21"/>
        <v>48.680122924109746</v>
      </c>
      <c r="AI66" s="10">
        <f t="shared" si="22"/>
        <v>8148.7276839935803</v>
      </c>
      <c r="AJ66" s="16">
        <f t="shared" si="23"/>
        <v>60.547204720948891</v>
      </c>
      <c r="AK66" s="6"/>
      <c r="AL66" s="9">
        <f t="shared" si="24"/>
        <v>39</v>
      </c>
      <c r="AM66" s="10">
        <f t="shared" si="25"/>
        <v>124.91</v>
      </c>
      <c r="AN66" s="10">
        <f t="shared" si="26"/>
        <v>10</v>
      </c>
      <c r="AO66" s="10">
        <f t="shared" si="27"/>
        <v>114.91</v>
      </c>
      <c r="AP66" s="10">
        <f t="shared" si="28"/>
        <v>23.548370790854776</v>
      </c>
      <c r="AQ66" s="10">
        <f t="shared" si="29"/>
        <v>91.361629209145221</v>
      </c>
      <c r="AR66" s="10">
        <f t="shared" si="30"/>
        <v>16531.017752570693</v>
      </c>
      <c r="AS66" s="16">
        <f t="shared" si="31"/>
        <v>117.05543014539121</v>
      </c>
      <c r="AU66" s="2"/>
      <c r="AV66" s="2"/>
      <c r="AW66" s="2"/>
      <c r="AX66" s="2"/>
      <c r="AY66" s="9">
        <f t="shared" si="32"/>
        <v>39</v>
      </c>
      <c r="AZ66" s="31">
        <f t="shared" si="33"/>
        <v>39</v>
      </c>
      <c r="BA66" s="31">
        <f t="shared" si="2"/>
        <v>0</v>
      </c>
      <c r="BB66" s="10">
        <f t="shared" si="81"/>
        <v>30</v>
      </c>
      <c r="BC66" s="28">
        <f t="shared" si="34"/>
        <v>30</v>
      </c>
      <c r="BD66" s="10">
        <f t="shared" si="35"/>
        <v>0</v>
      </c>
      <c r="BE66" s="10">
        <f t="shared" si="82"/>
        <v>0</v>
      </c>
      <c r="BF66" s="44">
        <f t="shared" si="36"/>
        <v>60000</v>
      </c>
      <c r="BG66" s="80">
        <f t="shared" si="37"/>
        <v>28.113544987284737</v>
      </c>
      <c r="BH66" s="118"/>
      <c r="BI66" s="9">
        <f t="shared" si="38"/>
        <v>39</v>
      </c>
      <c r="BJ66" s="28">
        <f t="shared" si="39"/>
        <v>66.599999999999994</v>
      </c>
      <c r="BK66" s="28">
        <f t="shared" si="40"/>
        <v>5.5</v>
      </c>
      <c r="BL66" s="28">
        <f t="shared" si="41"/>
        <v>61.1</v>
      </c>
      <c r="BM66" s="28">
        <f t="shared" si="42"/>
        <v>13.885967283185176</v>
      </c>
      <c r="BN66" s="28">
        <f t="shared" si="43"/>
        <v>47.214032716814827</v>
      </c>
      <c r="BO66" s="36">
        <f t="shared" si="44"/>
        <v>9210.0974894066367</v>
      </c>
      <c r="BP66" s="80">
        <f t="shared" si="45"/>
        <v>62.412069871772104</v>
      </c>
      <c r="BQ66" s="9">
        <f t="shared" si="46"/>
        <v>39</v>
      </c>
      <c r="BR66" s="28">
        <f t="shared" si="47"/>
        <v>76.53</v>
      </c>
      <c r="BS66" s="28">
        <f t="shared" si="48"/>
        <v>6.5</v>
      </c>
      <c r="BT66" s="28">
        <f t="shared" si="49"/>
        <v>70.03</v>
      </c>
      <c r="BU66" s="28">
        <f t="shared" si="50"/>
        <v>17.51946938737705</v>
      </c>
      <c r="BV66" s="28">
        <f t="shared" si="51"/>
        <v>52.510530612622951</v>
      </c>
      <c r="BW66" s="36">
        <f t="shared" si="52"/>
        <v>11012.417503520252</v>
      </c>
      <c r="BX66" s="80">
        <f t="shared" si="53"/>
        <v>71.71765326256336</v>
      </c>
      <c r="BY66" s="9">
        <f t="shared" si="54"/>
        <v>39</v>
      </c>
      <c r="BZ66" s="28">
        <f t="shared" si="55"/>
        <v>80.33</v>
      </c>
      <c r="CA66" s="28">
        <f t="shared" si="56"/>
        <v>7</v>
      </c>
      <c r="CB66" s="28">
        <f t="shared" si="57"/>
        <v>73.33</v>
      </c>
      <c r="CC66" s="28">
        <f t="shared" si="58"/>
        <v>20.067263948734539</v>
      </c>
      <c r="CD66" s="28">
        <f t="shared" si="59"/>
        <v>53.262736051265463</v>
      </c>
      <c r="CE66" s="36">
        <f t="shared" si="60"/>
        <v>11987.095633189458</v>
      </c>
      <c r="CF66" s="80">
        <f t="shared" si="61"/>
        <v>75.278702294286092</v>
      </c>
      <c r="CG66" s="9">
        <f t="shared" si="62"/>
        <v>0</v>
      </c>
      <c r="CH66" s="28">
        <f t="shared" si="63"/>
        <v>0</v>
      </c>
      <c r="CI66" s="28">
        <f t="shared" si="64"/>
        <v>0</v>
      </c>
      <c r="CJ66" s="28">
        <f t="shared" si="65"/>
        <v>0</v>
      </c>
      <c r="CK66" s="28">
        <f t="shared" si="66"/>
        <v>0</v>
      </c>
      <c r="CL66" s="28">
        <f t="shared" si="67"/>
        <v>0</v>
      </c>
      <c r="CM66" s="36">
        <f t="shared" si="68"/>
        <v>0</v>
      </c>
      <c r="CN66" s="80">
        <f t="shared" si="69"/>
        <v>0</v>
      </c>
      <c r="CO66" s="9">
        <f t="shared" si="70"/>
        <v>39</v>
      </c>
      <c r="CP66" s="28">
        <f t="shared" si="71"/>
        <v>650.65651834317919</v>
      </c>
      <c r="CQ66" s="28">
        <f t="shared" si="72"/>
        <v>53.5</v>
      </c>
      <c r="CR66" s="28">
        <f t="shared" si="73"/>
        <v>597.15651834317919</v>
      </c>
      <c r="CS66" s="28">
        <f t="shared" si="74"/>
        <v>150.97339769520778</v>
      </c>
      <c r="CT66" s="28">
        <f t="shared" si="75"/>
        <v>446.18312064797141</v>
      </c>
      <c r="CU66" s="36">
        <f t="shared" si="76"/>
        <v>90137.855496476695</v>
      </c>
      <c r="CV66" s="122">
        <f t="shared" si="77"/>
        <v>0</v>
      </c>
      <c r="CW66" s="125">
        <f t="shared" si="78"/>
        <v>597.15651834317919</v>
      </c>
      <c r="CX66" s="138">
        <f t="shared" si="83"/>
        <v>1127.1765183431792</v>
      </c>
    </row>
    <row r="67" spans="2:102" x14ac:dyDescent="0.3">
      <c r="B67" s="86">
        <v>40</v>
      </c>
      <c r="C67" s="155">
        <f t="shared" si="3"/>
        <v>1127.1765183431792</v>
      </c>
      <c r="D67" s="10">
        <f t="shared" si="4"/>
        <v>120</v>
      </c>
      <c r="E67" s="10">
        <f t="shared" si="5"/>
        <v>1007.1765183431792</v>
      </c>
      <c r="F67" s="10">
        <f t="shared" si="6"/>
        <v>240.75597570666804</v>
      </c>
      <c r="G67" s="10">
        <f t="shared" si="7"/>
        <v>766.42054263651107</v>
      </c>
      <c r="H67" s="10">
        <f t="shared" si="1"/>
        <v>210270.66126804682</v>
      </c>
      <c r="I67" s="146">
        <f t="shared" si="79"/>
        <v>-1007.1765183431792</v>
      </c>
      <c r="J67" s="147">
        <f t="shared" si="80"/>
        <v>-1127.1765183431792</v>
      </c>
      <c r="S67" s="86">
        <v>40</v>
      </c>
      <c r="T67" s="9">
        <f t="shared" si="8"/>
        <v>40</v>
      </c>
      <c r="U67" s="10">
        <f t="shared" si="9"/>
        <v>33.54</v>
      </c>
      <c r="V67" s="10">
        <f t="shared" si="10"/>
        <v>2.5</v>
      </c>
      <c r="W67" s="10">
        <f t="shared" si="11"/>
        <v>31.04</v>
      </c>
      <c r="X67" s="10">
        <f t="shared" si="12"/>
        <v>5.0123378144075099</v>
      </c>
      <c r="Y67" s="10">
        <f t="shared" si="13"/>
        <v>26.02766218559249</v>
      </c>
      <c r="Z67" s="10">
        <f t="shared" si="14"/>
        <v>3983.8425893404155</v>
      </c>
      <c r="AA67" s="16">
        <f t="shared" si="15"/>
        <v>31.378645553195671</v>
      </c>
      <c r="AB67" s="6"/>
      <c r="AC67" s="9">
        <f t="shared" si="16"/>
        <v>40</v>
      </c>
      <c r="AD67" s="10">
        <f t="shared" si="17"/>
        <v>64.61</v>
      </c>
      <c r="AE67" s="10">
        <f t="shared" si="18"/>
        <v>5</v>
      </c>
      <c r="AF67" s="10">
        <f t="shared" si="19"/>
        <v>59.61</v>
      </c>
      <c r="AG67" s="10">
        <f t="shared" si="20"/>
        <v>10.864970245324775</v>
      </c>
      <c r="AH67" s="10">
        <f t="shared" si="21"/>
        <v>48.745029754675222</v>
      </c>
      <c r="AI67" s="10">
        <f t="shared" si="22"/>
        <v>8099.9826542389046</v>
      </c>
      <c r="AJ67" s="16">
        <f t="shared" si="23"/>
        <v>60.44646061991569</v>
      </c>
      <c r="AK67" s="6"/>
      <c r="AL67" s="9">
        <f t="shared" si="24"/>
        <v>40</v>
      </c>
      <c r="AM67" s="10">
        <f t="shared" si="25"/>
        <v>124.91</v>
      </c>
      <c r="AN67" s="10">
        <f t="shared" si="26"/>
        <v>10</v>
      </c>
      <c r="AO67" s="10">
        <f t="shared" si="27"/>
        <v>114.91</v>
      </c>
      <c r="AP67" s="10">
        <f t="shared" si="28"/>
        <v>23.418941816141814</v>
      </c>
      <c r="AQ67" s="10">
        <f t="shared" si="29"/>
        <v>91.491058183858186</v>
      </c>
      <c r="AR67" s="10">
        <f t="shared" si="30"/>
        <v>16439.526694386834</v>
      </c>
      <c r="AS67" s="16">
        <f t="shared" si="31"/>
        <v>116.86066237476658</v>
      </c>
      <c r="AU67" s="2"/>
      <c r="AV67" s="2"/>
      <c r="AW67" s="2"/>
      <c r="AX67" s="2"/>
      <c r="AY67" s="9">
        <f t="shared" si="32"/>
        <v>40</v>
      </c>
      <c r="AZ67" s="31">
        <f t="shared" si="33"/>
        <v>40</v>
      </c>
      <c r="BA67" s="31">
        <f t="shared" si="2"/>
        <v>0</v>
      </c>
      <c r="BB67" s="10">
        <f t="shared" si="81"/>
        <v>30</v>
      </c>
      <c r="BC67" s="28">
        <f t="shared" si="34"/>
        <v>30</v>
      </c>
      <c r="BD67" s="10">
        <f t="shared" si="35"/>
        <v>0</v>
      </c>
      <c r="BE67" s="10">
        <f t="shared" si="82"/>
        <v>0</v>
      </c>
      <c r="BF67" s="44">
        <f t="shared" si="36"/>
        <v>60000</v>
      </c>
      <c r="BG67" s="80">
        <f t="shared" si="37"/>
        <v>28.066767042214373</v>
      </c>
      <c r="BH67" s="118"/>
      <c r="BI67" s="9">
        <f t="shared" si="38"/>
        <v>40</v>
      </c>
      <c r="BJ67" s="28">
        <f t="shared" si="39"/>
        <v>66.599999999999994</v>
      </c>
      <c r="BK67" s="28">
        <f t="shared" si="40"/>
        <v>5.5</v>
      </c>
      <c r="BL67" s="28">
        <f t="shared" si="41"/>
        <v>61.1</v>
      </c>
      <c r="BM67" s="28">
        <f t="shared" si="42"/>
        <v>13.815146234109953</v>
      </c>
      <c r="BN67" s="28">
        <f t="shared" si="43"/>
        <v>47.284853765890048</v>
      </c>
      <c r="BO67" s="36">
        <f t="shared" si="44"/>
        <v>9162.8126356407465</v>
      </c>
      <c r="BP67" s="80">
        <f t="shared" si="45"/>
        <v>62.308222833715909</v>
      </c>
      <c r="BQ67" s="9">
        <f t="shared" si="46"/>
        <v>40</v>
      </c>
      <c r="BR67" s="28">
        <f t="shared" si="47"/>
        <v>76.53</v>
      </c>
      <c r="BS67" s="28">
        <f t="shared" si="48"/>
        <v>6.5</v>
      </c>
      <c r="BT67" s="28">
        <f t="shared" si="49"/>
        <v>70.03</v>
      </c>
      <c r="BU67" s="28">
        <f t="shared" si="50"/>
        <v>17.436327713907065</v>
      </c>
      <c r="BV67" s="28">
        <f t="shared" si="51"/>
        <v>52.593672286092939</v>
      </c>
      <c r="BW67" s="36">
        <f t="shared" si="52"/>
        <v>10959.823831234158</v>
      </c>
      <c r="BX67" s="80">
        <f t="shared" si="53"/>
        <v>71.59832272468887</v>
      </c>
      <c r="BY67" s="9">
        <f t="shared" si="54"/>
        <v>40</v>
      </c>
      <c r="BZ67" s="28">
        <f t="shared" si="55"/>
        <v>80.33</v>
      </c>
      <c r="CA67" s="28">
        <f t="shared" si="56"/>
        <v>7</v>
      </c>
      <c r="CB67" s="28">
        <f t="shared" si="57"/>
        <v>73.33</v>
      </c>
      <c r="CC67" s="28">
        <f t="shared" si="58"/>
        <v>19.97849272198243</v>
      </c>
      <c r="CD67" s="28">
        <f t="shared" si="59"/>
        <v>53.351507278017564</v>
      </c>
      <c r="CE67" s="36">
        <f t="shared" si="60"/>
        <v>11933.74412591144</v>
      </c>
      <c r="CF67" s="80">
        <f t="shared" si="61"/>
        <v>75.153446550036023</v>
      </c>
      <c r="CG67" s="9">
        <f t="shared" si="62"/>
        <v>0</v>
      </c>
      <c r="CH67" s="28">
        <f t="shared" si="63"/>
        <v>0</v>
      </c>
      <c r="CI67" s="28">
        <f t="shared" si="64"/>
        <v>0</v>
      </c>
      <c r="CJ67" s="28">
        <f t="shared" si="65"/>
        <v>0</v>
      </c>
      <c r="CK67" s="28">
        <f t="shared" si="66"/>
        <v>0</v>
      </c>
      <c r="CL67" s="28">
        <f t="shared" si="67"/>
        <v>0</v>
      </c>
      <c r="CM67" s="36">
        <f t="shared" si="68"/>
        <v>0</v>
      </c>
      <c r="CN67" s="80">
        <f t="shared" si="69"/>
        <v>0</v>
      </c>
      <c r="CO67" s="9">
        <f t="shared" si="70"/>
        <v>40</v>
      </c>
      <c r="CP67" s="28">
        <f t="shared" si="71"/>
        <v>650.65651834317919</v>
      </c>
      <c r="CQ67" s="28">
        <f t="shared" si="72"/>
        <v>53.5</v>
      </c>
      <c r="CR67" s="28">
        <f t="shared" si="73"/>
        <v>597.15651834317919</v>
      </c>
      <c r="CS67" s="28">
        <f t="shared" si="74"/>
        <v>150.22975916079449</v>
      </c>
      <c r="CT67" s="28">
        <f t="shared" si="75"/>
        <v>446.92675918238467</v>
      </c>
      <c r="CU67" s="36">
        <f t="shared" si="76"/>
        <v>89690.928737294307</v>
      </c>
      <c r="CV67" s="122">
        <f t="shared" si="77"/>
        <v>0</v>
      </c>
      <c r="CW67" s="125">
        <f t="shared" si="78"/>
        <v>597.15651834317919</v>
      </c>
      <c r="CX67" s="138">
        <f t="shared" si="83"/>
        <v>1127.1765183431792</v>
      </c>
    </row>
    <row r="68" spans="2:102" x14ac:dyDescent="0.3">
      <c r="B68" s="86">
        <v>41</v>
      </c>
      <c r="C68" s="155">
        <f t="shared" si="3"/>
        <v>1127.1765183431792</v>
      </c>
      <c r="D68" s="10">
        <f t="shared" si="4"/>
        <v>120</v>
      </c>
      <c r="E68" s="10">
        <f t="shared" si="5"/>
        <v>1007.1765183431792</v>
      </c>
      <c r="F68" s="10">
        <f t="shared" si="6"/>
        <v>239.54083771763356</v>
      </c>
      <c r="G68" s="10">
        <f t="shared" si="7"/>
        <v>767.63568062554566</v>
      </c>
      <c r="H68" s="10">
        <f t="shared" si="1"/>
        <v>209503.02558742126</v>
      </c>
      <c r="I68" s="146">
        <f t="shared" si="79"/>
        <v>-1007.1765183431792</v>
      </c>
      <c r="J68" s="147">
        <f t="shared" si="80"/>
        <v>-1127.1765183431792</v>
      </c>
      <c r="S68" s="86">
        <v>41</v>
      </c>
      <c r="T68" s="9">
        <f t="shared" si="8"/>
        <v>41</v>
      </c>
      <c r="U68" s="10">
        <f t="shared" si="9"/>
        <v>33.54</v>
      </c>
      <c r="V68" s="10">
        <f t="shared" si="10"/>
        <v>2.5</v>
      </c>
      <c r="W68" s="10">
        <f t="shared" si="11"/>
        <v>31.04</v>
      </c>
      <c r="X68" s="10">
        <f t="shared" si="12"/>
        <v>4.9798032366755196</v>
      </c>
      <c r="Y68" s="10">
        <f t="shared" si="13"/>
        <v>26.06019676332448</v>
      </c>
      <c r="Z68" s="10">
        <f t="shared" si="14"/>
        <v>3957.7823925770913</v>
      </c>
      <c r="AA68" s="16">
        <f t="shared" si="15"/>
        <v>31.326434828481538</v>
      </c>
      <c r="AB68" s="6"/>
      <c r="AC68" s="9">
        <f t="shared" si="16"/>
        <v>41</v>
      </c>
      <c r="AD68" s="10">
        <f t="shared" si="17"/>
        <v>64.61</v>
      </c>
      <c r="AE68" s="10">
        <f t="shared" si="18"/>
        <v>5</v>
      </c>
      <c r="AF68" s="10">
        <f t="shared" si="19"/>
        <v>59.61</v>
      </c>
      <c r="AG68" s="10">
        <f t="shared" si="20"/>
        <v>10.79997687231854</v>
      </c>
      <c r="AH68" s="10">
        <f t="shared" si="21"/>
        <v>48.810023127681461</v>
      </c>
      <c r="AI68" s="10">
        <f t="shared" si="22"/>
        <v>8051.1726311112234</v>
      </c>
      <c r="AJ68" s="16">
        <f t="shared" si="23"/>
        <v>60.34588414633847</v>
      </c>
      <c r="AK68" s="6"/>
      <c r="AL68" s="9">
        <f t="shared" si="24"/>
        <v>41</v>
      </c>
      <c r="AM68" s="10">
        <f t="shared" si="25"/>
        <v>124.91</v>
      </c>
      <c r="AN68" s="10">
        <f t="shared" si="26"/>
        <v>10</v>
      </c>
      <c r="AO68" s="10">
        <f t="shared" si="27"/>
        <v>114.91</v>
      </c>
      <c r="AP68" s="10">
        <f t="shared" si="28"/>
        <v>23.289329483714681</v>
      </c>
      <c r="AQ68" s="10">
        <f t="shared" si="29"/>
        <v>91.620670516285315</v>
      </c>
      <c r="AR68" s="10">
        <f t="shared" si="30"/>
        <v>16347.906023870548</v>
      </c>
      <c r="AS68" s="16">
        <f t="shared" si="31"/>
        <v>116.66621867697164</v>
      </c>
      <c r="AU68" s="2"/>
      <c r="AV68" s="2"/>
      <c r="AW68" s="2"/>
      <c r="AX68" s="2"/>
      <c r="AY68" s="9">
        <f t="shared" si="32"/>
        <v>41</v>
      </c>
      <c r="AZ68" s="31">
        <f t="shared" si="33"/>
        <v>41</v>
      </c>
      <c r="BA68" s="31">
        <f t="shared" si="2"/>
        <v>0</v>
      </c>
      <c r="BB68" s="10">
        <f t="shared" si="81"/>
        <v>30</v>
      </c>
      <c r="BC68" s="28">
        <f t="shared" si="34"/>
        <v>30</v>
      </c>
      <c r="BD68" s="10">
        <f t="shared" si="35"/>
        <v>0</v>
      </c>
      <c r="BE68" s="10">
        <f t="shared" si="82"/>
        <v>0</v>
      </c>
      <c r="BF68" s="44">
        <f t="shared" si="36"/>
        <v>60000</v>
      </c>
      <c r="BG68" s="80">
        <f t="shared" si="37"/>
        <v>28.020066930663273</v>
      </c>
      <c r="BH68" s="118"/>
      <c r="BI68" s="9">
        <f t="shared" si="38"/>
        <v>41</v>
      </c>
      <c r="BJ68" s="28">
        <f t="shared" si="39"/>
        <v>66.599999999999994</v>
      </c>
      <c r="BK68" s="28">
        <f t="shared" si="40"/>
        <v>5.5</v>
      </c>
      <c r="BL68" s="28">
        <f t="shared" si="41"/>
        <v>61.1</v>
      </c>
      <c r="BM68" s="28">
        <f t="shared" si="42"/>
        <v>13.74421895346112</v>
      </c>
      <c r="BN68" s="28">
        <f t="shared" si="43"/>
        <v>47.35578104653888</v>
      </c>
      <c r="BO68" s="36">
        <f t="shared" si="44"/>
        <v>9115.4568545942075</v>
      </c>
      <c r="BP68" s="80">
        <f t="shared" si="45"/>
        <v>62.204548586072463</v>
      </c>
      <c r="BQ68" s="9">
        <f t="shared" si="46"/>
        <v>41</v>
      </c>
      <c r="BR68" s="28">
        <f t="shared" si="47"/>
        <v>76.53</v>
      </c>
      <c r="BS68" s="28">
        <f t="shared" si="48"/>
        <v>6.5</v>
      </c>
      <c r="BT68" s="28">
        <f t="shared" si="49"/>
        <v>70.03</v>
      </c>
      <c r="BU68" s="28">
        <f t="shared" si="50"/>
        <v>17.353054399454084</v>
      </c>
      <c r="BV68" s="28">
        <f t="shared" si="51"/>
        <v>52.67694560054592</v>
      </c>
      <c r="BW68" s="36">
        <f t="shared" si="52"/>
        <v>10907.146885633612</v>
      </c>
      <c r="BX68" s="80">
        <f t="shared" si="53"/>
        <v>71.479190740122007</v>
      </c>
      <c r="BY68" s="9">
        <f t="shared" si="54"/>
        <v>41</v>
      </c>
      <c r="BZ68" s="28">
        <f t="shared" si="55"/>
        <v>80.33</v>
      </c>
      <c r="CA68" s="28">
        <f t="shared" si="56"/>
        <v>7</v>
      </c>
      <c r="CB68" s="28">
        <f t="shared" si="57"/>
        <v>73.33</v>
      </c>
      <c r="CC68" s="28">
        <f t="shared" si="58"/>
        <v>19.889573543185733</v>
      </c>
      <c r="CD68" s="28">
        <f t="shared" si="59"/>
        <v>53.440426456814265</v>
      </c>
      <c r="CE68" s="36">
        <f t="shared" si="60"/>
        <v>11880.303699454626</v>
      </c>
      <c r="CF68" s="80">
        <f t="shared" si="61"/>
        <v>75.02839921800603</v>
      </c>
      <c r="CG68" s="9">
        <f t="shared" si="62"/>
        <v>0</v>
      </c>
      <c r="CH68" s="28">
        <f t="shared" si="63"/>
        <v>0</v>
      </c>
      <c r="CI68" s="28">
        <f t="shared" si="64"/>
        <v>0</v>
      </c>
      <c r="CJ68" s="28">
        <f t="shared" si="65"/>
        <v>0</v>
      </c>
      <c r="CK68" s="28">
        <f t="shared" si="66"/>
        <v>0</v>
      </c>
      <c r="CL68" s="28">
        <f t="shared" si="67"/>
        <v>0</v>
      </c>
      <c r="CM68" s="36">
        <f t="shared" si="68"/>
        <v>0</v>
      </c>
      <c r="CN68" s="80">
        <f t="shared" si="69"/>
        <v>0</v>
      </c>
      <c r="CO68" s="9">
        <f t="shared" si="70"/>
        <v>41</v>
      </c>
      <c r="CP68" s="28">
        <f t="shared" si="71"/>
        <v>650.65651834317919</v>
      </c>
      <c r="CQ68" s="28">
        <f t="shared" si="72"/>
        <v>53.5</v>
      </c>
      <c r="CR68" s="28">
        <f t="shared" si="73"/>
        <v>597.15651834317919</v>
      </c>
      <c r="CS68" s="28">
        <f t="shared" si="74"/>
        <v>149.48488122882387</v>
      </c>
      <c r="CT68" s="28">
        <f t="shared" si="75"/>
        <v>447.67163711435535</v>
      </c>
      <c r="CU68" s="36">
        <f t="shared" si="76"/>
        <v>89243.257100179952</v>
      </c>
      <c r="CV68" s="122">
        <f t="shared" si="77"/>
        <v>0</v>
      </c>
      <c r="CW68" s="125">
        <f t="shared" si="78"/>
        <v>597.15651834317919</v>
      </c>
      <c r="CX68" s="138">
        <f t="shared" si="83"/>
        <v>1127.1765183431792</v>
      </c>
    </row>
    <row r="69" spans="2:102" x14ac:dyDescent="0.3">
      <c r="B69" s="86">
        <v>42</v>
      </c>
      <c r="C69" s="155">
        <f t="shared" si="3"/>
        <v>1127.1765183431792</v>
      </c>
      <c r="D69" s="10">
        <f t="shared" si="4"/>
        <v>120</v>
      </c>
      <c r="E69" s="10">
        <f t="shared" si="5"/>
        <v>1007.1765183431792</v>
      </c>
      <c r="F69" s="10">
        <f t="shared" si="6"/>
        <v>238.32376088288842</v>
      </c>
      <c r="G69" s="10">
        <f t="shared" si="7"/>
        <v>768.85275746029072</v>
      </c>
      <c r="H69" s="10">
        <f t="shared" si="1"/>
        <v>208734.172829961</v>
      </c>
      <c r="I69" s="146">
        <f t="shared" si="79"/>
        <v>-1007.1765183431792</v>
      </c>
      <c r="J69" s="147">
        <f t="shared" si="80"/>
        <v>-1127.1765183431792</v>
      </c>
      <c r="S69" s="86">
        <v>42</v>
      </c>
      <c r="T69" s="9">
        <f t="shared" si="8"/>
        <v>42</v>
      </c>
      <c r="U69" s="10">
        <f t="shared" si="9"/>
        <v>33.54</v>
      </c>
      <c r="V69" s="10">
        <f t="shared" si="10"/>
        <v>2.5</v>
      </c>
      <c r="W69" s="10">
        <f t="shared" si="11"/>
        <v>31.04</v>
      </c>
      <c r="X69" s="10">
        <f t="shared" si="12"/>
        <v>4.9472279907213634</v>
      </c>
      <c r="Y69" s="10">
        <f t="shared" si="13"/>
        <v>26.092772009278637</v>
      </c>
      <c r="Z69" s="10">
        <f t="shared" si="14"/>
        <v>3931.6896205678127</v>
      </c>
      <c r="AA69" s="16">
        <f t="shared" si="15"/>
        <v>31.274310976853446</v>
      </c>
      <c r="AB69" s="6"/>
      <c r="AC69" s="9">
        <f t="shared" si="16"/>
        <v>42</v>
      </c>
      <c r="AD69" s="10">
        <f t="shared" si="17"/>
        <v>64.61</v>
      </c>
      <c r="AE69" s="10">
        <f t="shared" si="18"/>
        <v>5</v>
      </c>
      <c r="AF69" s="10">
        <f t="shared" si="19"/>
        <v>59.61</v>
      </c>
      <c r="AG69" s="10">
        <f t="shared" si="20"/>
        <v>10.73489684148163</v>
      </c>
      <c r="AH69" s="10">
        <f t="shared" si="21"/>
        <v>48.875103158518371</v>
      </c>
      <c r="AI69" s="10">
        <f t="shared" si="22"/>
        <v>8002.2975279527054</v>
      </c>
      <c r="AJ69" s="16">
        <f t="shared" si="23"/>
        <v>60.245475021302958</v>
      </c>
      <c r="AK69" s="6"/>
      <c r="AL69" s="9">
        <f t="shared" si="24"/>
        <v>42</v>
      </c>
      <c r="AM69" s="10">
        <f t="shared" si="25"/>
        <v>124.91</v>
      </c>
      <c r="AN69" s="10">
        <f t="shared" si="26"/>
        <v>10</v>
      </c>
      <c r="AO69" s="10">
        <f t="shared" si="27"/>
        <v>114.91</v>
      </c>
      <c r="AP69" s="10">
        <f t="shared" si="28"/>
        <v>23.15953353381661</v>
      </c>
      <c r="AQ69" s="10">
        <f t="shared" si="29"/>
        <v>91.750466466183383</v>
      </c>
      <c r="AR69" s="10">
        <f t="shared" si="30"/>
        <v>16256.155557404365</v>
      </c>
      <c r="AS69" s="16">
        <f t="shared" si="31"/>
        <v>116.47209851278366</v>
      </c>
      <c r="AU69" s="2"/>
      <c r="AV69" s="2"/>
      <c r="AW69" s="2"/>
      <c r="AX69" s="2"/>
      <c r="AY69" s="9">
        <f t="shared" si="32"/>
        <v>42</v>
      </c>
      <c r="AZ69" s="31">
        <f t="shared" si="33"/>
        <v>42</v>
      </c>
      <c r="BA69" s="31">
        <f t="shared" si="2"/>
        <v>0</v>
      </c>
      <c r="BB69" s="10">
        <f t="shared" si="81"/>
        <v>30</v>
      </c>
      <c r="BC69" s="28">
        <f t="shared" si="34"/>
        <v>30</v>
      </c>
      <c r="BD69" s="10">
        <f t="shared" si="35"/>
        <v>0</v>
      </c>
      <c r="BE69" s="10">
        <f t="shared" si="82"/>
        <v>0</v>
      </c>
      <c r="BF69" s="44">
        <f t="shared" si="36"/>
        <v>60000</v>
      </c>
      <c r="BG69" s="80">
        <f t="shared" si="37"/>
        <v>27.97344452312473</v>
      </c>
      <c r="BH69" s="118"/>
      <c r="BI69" s="9">
        <f t="shared" si="38"/>
        <v>42</v>
      </c>
      <c r="BJ69" s="28">
        <f t="shared" si="39"/>
        <v>66.599999999999994</v>
      </c>
      <c r="BK69" s="28">
        <f t="shared" si="40"/>
        <v>5.5</v>
      </c>
      <c r="BL69" s="28">
        <f t="shared" si="41"/>
        <v>61.1</v>
      </c>
      <c r="BM69" s="28">
        <f t="shared" si="42"/>
        <v>13.673185281891309</v>
      </c>
      <c r="BN69" s="28">
        <f t="shared" si="43"/>
        <v>47.426814718108695</v>
      </c>
      <c r="BO69" s="36">
        <f t="shared" si="44"/>
        <v>9068.0300398760992</v>
      </c>
      <c r="BP69" s="80">
        <f t="shared" si="45"/>
        <v>62.101046841336895</v>
      </c>
      <c r="BQ69" s="9">
        <f t="shared" si="46"/>
        <v>42</v>
      </c>
      <c r="BR69" s="28">
        <f t="shared" si="47"/>
        <v>76.53</v>
      </c>
      <c r="BS69" s="28">
        <f t="shared" si="48"/>
        <v>6.5</v>
      </c>
      <c r="BT69" s="28">
        <f t="shared" si="49"/>
        <v>70.03</v>
      </c>
      <c r="BU69" s="28">
        <f t="shared" si="50"/>
        <v>17.269649235586552</v>
      </c>
      <c r="BV69" s="28">
        <f t="shared" si="51"/>
        <v>52.760350764413445</v>
      </c>
      <c r="BW69" s="36">
        <f t="shared" si="52"/>
        <v>10854.3865348692</v>
      </c>
      <c r="BX69" s="80">
        <f t="shared" si="53"/>
        <v>71.360256978491194</v>
      </c>
      <c r="BY69" s="9">
        <f t="shared" si="54"/>
        <v>42</v>
      </c>
      <c r="BZ69" s="28">
        <f t="shared" si="55"/>
        <v>80.33</v>
      </c>
      <c r="CA69" s="28">
        <f t="shared" si="56"/>
        <v>7</v>
      </c>
      <c r="CB69" s="28">
        <f t="shared" si="57"/>
        <v>73.33</v>
      </c>
      <c r="CC69" s="28">
        <f t="shared" si="58"/>
        <v>19.80050616575771</v>
      </c>
      <c r="CD69" s="28">
        <f t="shared" si="59"/>
        <v>53.529493834242288</v>
      </c>
      <c r="CE69" s="36">
        <f t="shared" si="60"/>
        <v>11826.774205620382</v>
      </c>
      <c r="CF69" s="80">
        <f t="shared" si="61"/>
        <v>74.90355995142032</v>
      </c>
      <c r="CG69" s="9">
        <f t="shared" si="62"/>
        <v>0</v>
      </c>
      <c r="CH69" s="28">
        <f t="shared" si="63"/>
        <v>0</v>
      </c>
      <c r="CI69" s="28">
        <f t="shared" si="64"/>
        <v>0</v>
      </c>
      <c r="CJ69" s="28">
        <f t="shared" si="65"/>
        <v>0</v>
      </c>
      <c r="CK69" s="28">
        <f t="shared" si="66"/>
        <v>0</v>
      </c>
      <c r="CL69" s="28">
        <f t="shared" si="67"/>
        <v>0</v>
      </c>
      <c r="CM69" s="36">
        <f t="shared" si="68"/>
        <v>0</v>
      </c>
      <c r="CN69" s="80">
        <f t="shared" si="69"/>
        <v>0</v>
      </c>
      <c r="CO69" s="9">
        <f t="shared" si="70"/>
        <v>42</v>
      </c>
      <c r="CP69" s="28">
        <f t="shared" si="71"/>
        <v>650.65651834317919</v>
      </c>
      <c r="CQ69" s="28">
        <f t="shared" si="72"/>
        <v>53.5</v>
      </c>
      <c r="CR69" s="28">
        <f t="shared" si="73"/>
        <v>597.15651834317919</v>
      </c>
      <c r="CS69" s="28">
        <f t="shared" si="74"/>
        <v>148.73876183363325</v>
      </c>
      <c r="CT69" s="28">
        <f t="shared" si="75"/>
        <v>448.41775650954594</v>
      </c>
      <c r="CU69" s="36">
        <f t="shared" si="76"/>
        <v>88794.839343670406</v>
      </c>
      <c r="CV69" s="122">
        <f t="shared" si="77"/>
        <v>0</v>
      </c>
      <c r="CW69" s="125">
        <f t="shared" si="78"/>
        <v>597.15651834317919</v>
      </c>
      <c r="CX69" s="138">
        <f t="shared" si="83"/>
        <v>1127.1765183431792</v>
      </c>
    </row>
    <row r="70" spans="2:102" x14ac:dyDescent="0.3">
      <c r="B70" s="86">
        <v>43</v>
      </c>
      <c r="C70" s="155">
        <f t="shared" si="3"/>
        <v>1127.1765183431792</v>
      </c>
      <c r="D70" s="10">
        <f t="shared" si="4"/>
        <v>120</v>
      </c>
      <c r="E70" s="10">
        <f t="shared" si="5"/>
        <v>1007.1765183431792</v>
      </c>
      <c r="F70" s="10">
        <f t="shared" si="6"/>
        <v>237.10474209147793</v>
      </c>
      <c r="G70" s="10">
        <f t="shared" si="7"/>
        <v>770.07177625170118</v>
      </c>
      <c r="H70" s="10">
        <f t="shared" si="1"/>
        <v>207964.10105370928</v>
      </c>
      <c r="I70" s="146">
        <f t="shared" si="79"/>
        <v>-1007.1765183431792</v>
      </c>
      <c r="J70" s="147">
        <f t="shared" si="80"/>
        <v>-1127.1765183431792</v>
      </c>
      <c r="S70" s="86">
        <v>43</v>
      </c>
      <c r="T70" s="9">
        <f t="shared" si="8"/>
        <v>43</v>
      </c>
      <c r="U70" s="10">
        <f t="shared" si="9"/>
        <v>33.54</v>
      </c>
      <c r="V70" s="10">
        <f t="shared" si="10"/>
        <v>2.5</v>
      </c>
      <c r="W70" s="10">
        <f t="shared" si="11"/>
        <v>31.04</v>
      </c>
      <c r="X70" s="10">
        <f t="shared" si="12"/>
        <v>4.9146120257097659</v>
      </c>
      <c r="Y70" s="10">
        <f t="shared" si="13"/>
        <v>26.125387974290234</v>
      </c>
      <c r="Z70" s="10">
        <f t="shared" si="14"/>
        <v>3905.5642325935223</v>
      </c>
      <c r="AA70" s="16">
        <f t="shared" si="15"/>
        <v>31.222273853763834</v>
      </c>
      <c r="AB70" s="6"/>
      <c r="AC70" s="9">
        <f t="shared" si="16"/>
        <v>43</v>
      </c>
      <c r="AD70" s="10">
        <f t="shared" si="17"/>
        <v>64.61</v>
      </c>
      <c r="AE70" s="10">
        <f t="shared" si="18"/>
        <v>5</v>
      </c>
      <c r="AF70" s="10">
        <f t="shared" si="19"/>
        <v>59.61</v>
      </c>
      <c r="AG70" s="10">
        <f t="shared" si="20"/>
        <v>10.669730037270275</v>
      </c>
      <c r="AH70" s="10">
        <f t="shared" si="21"/>
        <v>48.940269962729722</v>
      </c>
      <c r="AI70" s="10">
        <f t="shared" si="22"/>
        <v>7953.3572579899756</v>
      </c>
      <c r="AJ70" s="16">
        <f t="shared" si="23"/>
        <v>60.145232966359018</v>
      </c>
      <c r="AK70" s="6"/>
      <c r="AL70" s="9">
        <f t="shared" si="24"/>
        <v>43</v>
      </c>
      <c r="AM70" s="10">
        <f t="shared" si="25"/>
        <v>124.91</v>
      </c>
      <c r="AN70" s="10">
        <f t="shared" si="26"/>
        <v>10</v>
      </c>
      <c r="AO70" s="10">
        <f t="shared" si="27"/>
        <v>114.91</v>
      </c>
      <c r="AP70" s="10">
        <f t="shared" si="28"/>
        <v>23.029553706322854</v>
      </c>
      <c r="AQ70" s="10">
        <f t="shared" si="29"/>
        <v>91.880446293677139</v>
      </c>
      <c r="AR70" s="10">
        <f t="shared" si="30"/>
        <v>16164.275111110688</v>
      </c>
      <c r="AS70" s="16">
        <f t="shared" si="31"/>
        <v>116.27830134387719</v>
      </c>
      <c r="AU70" s="2"/>
      <c r="AV70" s="2"/>
      <c r="AW70" s="2"/>
      <c r="AX70" s="2"/>
      <c r="AY70" s="9">
        <f t="shared" si="32"/>
        <v>43</v>
      </c>
      <c r="AZ70" s="31">
        <f t="shared" si="33"/>
        <v>43</v>
      </c>
      <c r="BA70" s="31">
        <f t="shared" si="2"/>
        <v>0</v>
      </c>
      <c r="BB70" s="10">
        <f t="shared" si="81"/>
        <v>30</v>
      </c>
      <c r="BC70" s="28">
        <f t="shared" si="34"/>
        <v>30</v>
      </c>
      <c r="BD70" s="10">
        <f t="shared" si="35"/>
        <v>0</v>
      </c>
      <c r="BE70" s="10">
        <f t="shared" si="82"/>
        <v>0</v>
      </c>
      <c r="BF70" s="44">
        <f t="shared" si="36"/>
        <v>60000</v>
      </c>
      <c r="BG70" s="80">
        <f t="shared" si="37"/>
        <v>27.926899690307547</v>
      </c>
      <c r="BH70" s="118"/>
      <c r="BI70" s="9">
        <f t="shared" si="38"/>
        <v>43</v>
      </c>
      <c r="BJ70" s="28">
        <f t="shared" si="39"/>
        <v>66.599999999999994</v>
      </c>
      <c r="BK70" s="28">
        <f t="shared" si="40"/>
        <v>5.5</v>
      </c>
      <c r="BL70" s="28">
        <f t="shared" si="41"/>
        <v>61.1</v>
      </c>
      <c r="BM70" s="28">
        <f t="shared" si="42"/>
        <v>13.602045059814147</v>
      </c>
      <c r="BN70" s="28">
        <f t="shared" si="43"/>
        <v>47.497954940185856</v>
      </c>
      <c r="BO70" s="36">
        <f t="shared" si="44"/>
        <v>9020.5320849359141</v>
      </c>
      <c r="BP70" s="80">
        <f t="shared" si="45"/>
        <v>61.997717312482749</v>
      </c>
      <c r="BQ70" s="9">
        <f t="shared" si="46"/>
        <v>43</v>
      </c>
      <c r="BR70" s="28">
        <f t="shared" si="47"/>
        <v>76.53</v>
      </c>
      <c r="BS70" s="28">
        <f t="shared" si="48"/>
        <v>6.5</v>
      </c>
      <c r="BT70" s="28">
        <f t="shared" si="49"/>
        <v>70.03</v>
      </c>
      <c r="BU70" s="28">
        <f t="shared" si="50"/>
        <v>17.1861120135429</v>
      </c>
      <c r="BV70" s="28">
        <f t="shared" si="51"/>
        <v>52.843887986457105</v>
      </c>
      <c r="BW70" s="36">
        <f t="shared" si="52"/>
        <v>10801.542646882743</v>
      </c>
      <c r="BX70" s="80">
        <f t="shared" si="53"/>
        <v>71.241521109974556</v>
      </c>
      <c r="BY70" s="9">
        <f t="shared" si="54"/>
        <v>43</v>
      </c>
      <c r="BZ70" s="28">
        <f t="shared" si="55"/>
        <v>80.33</v>
      </c>
      <c r="CA70" s="28">
        <f t="shared" si="56"/>
        <v>7</v>
      </c>
      <c r="CB70" s="28">
        <f t="shared" si="57"/>
        <v>73.33</v>
      </c>
      <c r="CC70" s="28">
        <f t="shared" si="58"/>
        <v>19.711290342700639</v>
      </c>
      <c r="CD70" s="28">
        <f t="shared" si="59"/>
        <v>53.618709657299362</v>
      </c>
      <c r="CE70" s="36">
        <f t="shared" si="60"/>
        <v>11773.155495963083</v>
      </c>
      <c r="CF70" s="80">
        <f t="shared" si="61"/>
        <v>74.778928404080176</v>
      </c>
      <c r="CG70" s="9">
        <f t="shared" si="62"/>
        <v>0</v>
      </c>
      <c r="CH70" s="28">
        <f t="shared" si="63"/>
        <v>0</v>
      </c>
      <c r="CI70" s="28">
        <f t="shared" si="64"/>
        <v>0</v>
      </c>
      <c r="CJ70" s="28">
        <f t="shared" si="65"/>
        <v>0</v>
      </c>
      <c r="CK70" s="28">
        <f t="shared" si="66"/>
        <v>0</v>
      </c>
      <c r="CL70" s="28">
        <f t="shared" si="67"/>
        <v>0</v>
      </c>
      <c r="CM70" s="36">
        <f t="shared" si="68"/>
        <v>0</v>
      </c>
      <c r="CN70" s="80">
        <f t="shared" si="69"/>
        <v>0</v>
      </c>
      <c r="CO70" s="9">
        <f t="shared" si="70"/>
        <v>43</v>
      </c>
      <c r="CP70" s="28">
        <f t="shared" si="71"/>
        <v>650.65651834317919</v>
      </c>
      <c r="CQ70" s="28">
        <f t="shared" si="72"/>
        <v>53.5</v>
      </c>
      <c r="CR70" s="28">
        <f t="shared" si="73"/>
        <v>597.15651834317919</v>
      </c>
      <c r="CS70" s="28">
        <f t="shared" si="74"/>
        <v>147.99139890611735</v>
      </c>
      <c r="CT70" s="28">
        <f t="shared" si="75"/>
        <v>449.16511943706183</v>
      </c>
      <c r="CU70" s="36">
        <f t="shared" si="76"/>
        <v>88345.674224233342</v>
      </c>
      <c r="CV70" s="122">
        <f t="shared" si="77"/>
        <v>0</v>
      </c>
      <c r="CW70" s="125">
        <f t="shared" si="78"/>
        <v>597.15651834317919</v>
      </c>
      <c r="CX70" s="138">
        <f t="shared" si="83"/>
        <v>1127.1765183431792</v>
      </c>
    </row>
    <row r="71" spans="2:102" x14ac:dyDescent="0.3">
      <c r="B71" s="86">
        <v>44</v>
      </c>
      <c r="C71" s="155">
        <f t="shared" si="3"/>
        <v>1127.1765183431792</v>
      </c>
      <c r="D71" s="10">
        <f t="shared" si="4"/>
        <v>120</v>
      </c>
      <c r="E71" s="10">
        <f t="shared" si="5"/>
        <v>1007.1765183431792</v>
      </c>
      <c r="F71" s="10">
        <f t="shared" si="6"/>
        <v>235.88377822743092</v>
      </c>
      <c r="G71" s="10">
        <f t="shared" si="7"/>
        <v>771.2927401157483</v>
      </c>
      <c r="H71" s="10">
        <f t="shared" si="1"/>
        <v>207192.80831359353</v>
      </c>
      <c r="I71" s="146">
        <f t="shared" si="79"/>
        <v>-1007.1765183431792</v>
      </c>
      <c r="J71" s="147">
        <f t="shared" si="80"/>
        <v>-1127.1765183431792</v>
      </c>
      <c r="S71" s="86">
        <v>44</v>
      </c>
      <c r="T71" s="9">
        <f t="shared" si="8"/>
        <v>44</v>
      </c>
      <c r="U71" s="10">
        <f t="shared" si="9"/>
        <v>33.54</v>
      </c>
      <c r="V71" s="10">
        <f t="shared" si="10"/>
        <v>2.5</v>
      </c>
      <c r="W71" s="10">
        <f t="shared" si="11"/>
        <v>31.04</v>
      </c>
      <c r="X71" s="10">
        <f t="shared" si="12"/>
        <v>4.8819552907419022</v>
      </c>
      <c r="Y71" s="10">
        <f t="shared" si="13"/>
        <v>26.158044709258096</v>
      </c>
      <c r="Z71" s="10">
        <f t="shared" si="14"/>
        <v>3879.406187884264</v>
      </c>
      <c r="AA71" s="16">
        <f t="shared" si="15"/>
        <v>31.170323314905662</v>
      </c>
      <c r="AB71" s="6"/>
      <c r="AC71" s="9">
        <f t="shared" si="16"/>
        <v>44</v>
      </c>
      <c r="AD71" s="10">
        <f t="shared" si="17"/>
        <v>64.61</v>
      </c>
      <c r="AE71" s="10">
        <f t="shared" si="18"/>
        <v>5</v>
      </c>
      <c r="AF71" s="10">
        <f t="shared" si="19"/>
        <v>59.61</v>
      </c>
      <c r="AG71" s="10">
        <f t="shared" si="20"/>
        <v>10.604476343986635</v>
      </c>
      <c r="AH71" s="10">
        <f t="shared" si="21"/>
        <v>49.005523656013366</v>
      </c>
      <c r="AI71" s="10">
        <f t="shared" si="22"/>
        <v>7904.3517343339618</v>
      </c>
      <c r="AJ71" s="16">
        <f t="shared" si="23"/>
        <v>60.045157703519827</v>
      </c>
      <c r="AK71" s="6"/>
      <c r="AL71" s="9">
        <f t="shared" si="24"/>
        <v>44</v>
      </c>
      <c r="AM71" s="10">
        <f t="shared" si="25"/>
        <v>124.91</v>
      </c>
      <c r="AN71" s="10">
        <f t="shared" si="26"/>
        <v>10</v>
      </c>
      <c r="AO71" s="10">
        <f t="shared" si="27"/>
        <v>114.91</v>
      </c>
      <c r="AP71" s="10">
        <f t="shared" si="28"/>
        <v>22.899389740740144</v>
      </c>
      <c r="AQ71" s="10">
        <f t="shared" si="29"/>
        <v>92.010610259259849</v>
      </c>
      <c r="AR71" s="10">
        <f t="shared" si="30"/>
        <v>16072.264500851428</v>
      </c>
      <c r="AS71" s="16">
        <f t="shared" si="31"/>
        <v>116.08482663282248</v>
      </c>
      <c r="AU71" s="2"/>
      <c r="AV71" s="2"/>
      <c r="AW71" s="2"/>
      <c r="AX71" s="2"/>
      <c r="AY71" s="9">
        <f t="shared" si="32"/>
        <v>44</v>
      </c>
      <c r="AZ71" s="31">
        <f t="shared" si="33"/>
        <v>44</v>
      </c>
      <c r="BA71" s="31">
        <f t="shared" si="2"/>
        <v>0</v>
      </c>
      <c r="BB71" s="10">
        <f t="shared" si="81"/>
        <v>30</v>
      </c>
      <c r="BC71" s="28">
        <f t="shared" si="34"/>
        <v>30</v>
      </c>
      <c r="BD71" s="10">
        <f t="shared" si="35"/>
        <v>0</v>
      </c>
      <c r="BE71" s="10">
        <f t="shared" si="82"/>
        <v>0</v>
      </c>
      <c r="BF71" s="44">
        <f t="shared" si="36"/>
        <v>60000</v>
      </c>
      <c r="BG71" s="80">
        <f t="shared" si="37"/>
        <v>27.880432303135656</v>
      </c>
      <c r="BH71" s="118"/>
      <c r="BI71" s="9">
        <f t="shared" si="38"/>
        <v>44</v>
      </c>
      <c r="BJ71" s="28">
        <f t="shared" si="39"/>
        <v>66.599999999999994</v>
      </c>
      <c r="BK71" s="28">
        <f t="shared" si="40"/>
        <v>5.5</v>
      </c>
      <c r="BL71" s="28">
        <f t="shared" si="41"/>
        <v>61.1</v>
      </c>
      <c r="BM71" s="28">
        <f t="shared" si="42"/>
        <v>13.53079812740387</v>
      </c>
      <c r="BN71" s="28">
        <f t="shared" si="43"/>
        <v>47.569201872596132</v>
      </c>
      <c r="BO71" s="36">
        <f t="shared" si="44"/>
        <v>8972.9628830633173</v>
      </c>
      <c r="BP71" s="80">
        <f t="shared" si="45"/>
        <v>61.894559712961154</v>
      </c>
      <c r="BQ71" s="9">
        <f t="shared" si="46"/>
        <v>44</v>
      </c>
      <c r="BR71" s="28">
        <f t="shared" si="47"/>
        <v>76.53</v>
      </c>
      <c r="BS71" s="28">
        <f t="shared" si="48"/>
        <v>6.5</v>
      </c>
      <c r="BT71" s="28">
        <f t="shared" si="49"/>
        <v>70.03</v>
      </c>
      <c r="BU71" s="28">
        <f t="shared" si="50"/>
        <v>17.102442524231009</v>
      </c>
      <c r="BV71" s="28">
        <f t="shared" si="51"/>
        <v>52.927557475768992</v>
      </c>
      <c r="BW71" s="36">
        <f t="shared" si="52"/>
        <v>10748.615089406974</v>
      </c>
      <c r="BX71" s="80">
        <f t="shared" si="53"/>
        <v>71.12298280529906</v>
      </c>
      <c r="BY71" s="9">
        <f t="shared" si="54"/>
        <v>44</v>
      </c>
      <c r="BZ71" s="28">
        <f t="shared" si="55"/>
        <v>80.33</v>
      </c>
      <c r="CA71" s="28">
        <f t="shared" si="56"/>
        <v>7</v>
      </c>
      <c r="CB71" s="28">
        <f t="shared" si="57"/>
        <v>73.33</v>
      </c>
      <c r="CC71" s="28">
        <f t="shared" si="58"/>
        <v>19.621925826605139</v>
      </c>
      <c r="CD71" s="28">
        <f t="shared" si="59"/>
        <v>53.708074173394863</v>
      </c>
      <c r="CE71" s="36">
        <f t="shared" si="60"/>
        <v>11719.447421789688</v>
      </c>
      <c r="CF71" s="80">
        <f t="shared" si="61"/>
        <v>74.654504230362903</v>
      </c>
      <c r="CG71" s="9">
        <f t="shared" si="62"/>
        <v>0</v>
      </c>
      <c r="CH71" s="28">
        <f t="shared" si="63"/>
        <v>0</v>
      </c>
      <c r="CI71" s="28">
        <f t="shared" si="64"/>
        <v>0</v>
      </c>
      <c r="CJ71" s="28">
        <f t="shared" si="65"/>
        <v>0</v>
      </c>
      <c r="CK71" s="28">
        <f t="shared" si="66"/>
        <v>0</v>
      </c>
      <c r="CL71" s="28">
        <f t="shared" si="67"/>
        <v>0</v>
      </c>
      <c r="CM71" s="36">
        <f t="shared" si="68"/>
        <v>0</v>
      </c>
      <c r="CN71" s="80">
        <f t="shared" si="69"/>
        <v>0</v>
      </c>
      <c r="CO71" s="9">
        <f t="shared" si="70"/>
        <v>44</v>
      </c>
      <c r="CP71" s="28">
        <f t="shared" si="71"/>
        <v>650.65651834317919</v>
      </c>
      <c r="CQ71" s="28">
        <f t="shared" si="72"/>
        <v>53.5</v>
      </c>
      <c r="CR71" s="28">
        <f t="shared" si="73"/>
        <v>597.15651834317919</v>
      </c>
      <c r="CS71" s="28">
        <f t="shared" si="74"/>
        <v>147.24279037372224</v>
      </c>
      <c r="CT71" s="28">
        <f t="shared" si="75"/>
        <v>449.91372796945694</v>
      </c>
      <c r="CU71" s="36">
        <f t="shared" si="76"/>
        <v>87895.760496263887</v>
      </c>
      <c r="CV71" s="122">
        <f t="shared" si="77"/>
        <v>0</v>
      </c>
      <c r="CW71" s="125">
        <f t="shared" si="78"/>
        <v>597.15651834317919</v>
      </c>
      <c r="CX71" s="138">
        <f t="shared" si="83"/>
        <v>1127.1765183431792</v>
      </c>
    </row>
    <row r="72" spans="2:102" x14ac:dyDescent="0.3">
      <c r="B72" s="86">
        <v>45</v>
      </c>
      <c r="C72" s="155">
        <f t="shared" si="3"/>
        <v>1127.1765183431792</v>
      </c>
      <c r="D72" s="10">
        <f t="shared" si="4"/>
        <v>120</v>
      </c>
      <c r="E72" s="10">
        <f t="shared" si="5"/>
        <v>1007.1765183431792</v>
      </c>
      <c r="F72" s="10">
        <f t="shared" si="6"/>
        <v>234.66086616975213</v>
      </c>
      <c r="G72" s="10">
        <f t="shared" si="7"/>
        <v>772.51565217342704</v>
      </c>
      <c r="H72" s="10">
        <f t="shared" si="1"/>
        <v>206420.29266142013</v>
      </c>
      <c r="I72" s="146">
        <f t="shared" si="79"/>
        <v>-1007.1765183431792</v>
      </c>
      <c r="J72" s="147">
        <f t="shared" si="80"/>
        <v>-1127.1765183431792</v>
      </c>
      <c r="S72" s="86">
        <v>45</v>
      </c>
      <c r="T72" s="9">
        <f t="shared" si="8"/>
        <v>45</v>
      </c>
      <c r="U72" s="10">
        <f t="shared" si="9"/>
        <v>33.54</v>
      </c>
      <c r="V72" s="10">
        <f t="shared" si="10"/>
        <v>2.5</v>
      </c>
      <c r="W72" s="10">
        <f t="shared" si="11"/>
        <v>31.04</v>
      </c>
      <c r="X72" s="10">
        <f t="shared" si="12"/>
        <v>4.8492577348553301</v>
      </c>
      <c r="Y72" s="10">
        <f t="shared" si="13"/>
        <v>26.190742265144671</v>
      </c>
      <c r="Z72" s="10">
        <f t="shared" si="14"/>
        <v>3853.2154456191192</v>
      </c>
      <c r="AA72" s="16">
        <f t="shared" si="15"/>
        <v>31.118459216211971</v>
      </c>
      <c r="AB72" s="6"/>
      <c r="AC72" s="9">
        <f t="shared" si="16"/>
        <v>45</v>
      </c>
      <c r="AD72" s="10">
        <f t="shared" si="17"/>
        <v>64.61</v>
      </c>
      <c r="AE72" s="10">
        <f t="shared" si="18"/>
        <v>5</v>
      </c>
      <c r="AF72" s="10">
        <f t="shared" si="19"/>
        <v>59.61</v>
      </c>
      <c r="AG72" s="10">
        <f t="shared" si="20"/>
        <v>10.539135645778616</v>
      </c>
      <c r="AH72" s="10">
        <f t="shared" si="21"/>
        <v>49.070864354221385</v>
      </c>
      <c r="AI72" s="10">
        <f t="shared" si="22"/>
        <v>7855.2808699797406</v>
      </c>
      <c r="AJ72" s="16">
        <f t="shared" si="23"/>
        <v>59.945248955261043</v>
      </c>
      <c r="AK72" s="6"/>
      <c r="AL72" s="9">
        <f t="shared" si="24"/>
        <v>45</v>
      </c>
      <c r="AM72" s="10">
        <f t="shared" si="25"/>
        <v>124.91</v>
      </c>
      <c r="AN72" s="10">
        <f t="shared" si="26"/>
        <v>10</v>
      </c>
      <c r="AO72" s="10">
        <f t="shared" si="27"/>
        <v>114.91</v>
      </c>
      <c r="AP72" s="10">
        <f t="shared" si="28"/>
        <v>22.769041376206189</v>
      </c>
      <c r="AQ72" s="10">
        <f t="shared" si="29"/>
        <v>92.140958623793807</v>
      </c>
      <c r="AR72" s="10">
        <f t="shared" si="30"/>
        <v>15980.123542227635</v>
      </c>
      <c r="AS72" s="16">
        <f t="shared" si="31"/>
        <v>115.89167384308399</v>
      </c>
      <c r="AU72" s="2"/>
      <c r="AV72" s="2"/>
      <c r="AW72" s="2"/>
      <c r="AX72" s="2"/>
      <c r="AY72" s="9">
        <f t="shared" si="32"/>
        <v>45</v>
      </c>
      <c r="AZ72" s="31">
        <f t="shared" si="33"/>
        <v>45</v>
      </c>
      <c r="BA72" s="31">
        <f t="shared" si="2"/>
        <v>0</v>
      </c>
      <c r="BB72" s="10">
        <f t="shared" si="81"/>
        <v>30</v>
      </c>
      <c r="BC72" s="28">
        <f t="shared" si="34"/>
        <v>30</v>
      </c>
      <c r="BD72" s="10">
        <f t="shared" si="35"/>
        <v>0</v>
      </c>
      <c r="BE72" s="10">
        <f t="shared" si="82"/>
        <v>0</v>
      </c>
      <c r="BF72" s="44">
        <f t="shared" si="36"/>
        <v>60000</v>
      </c>
      <c r="BG72" s="80">
        <f t="shared" si="37"/>
        <v>27.834042232747738</v>
      </c>
      <c r="BH72" s="118"/>
      <c r="BI72" s="9">
        <f t="shared" si="38"/>
        <v>45</v>
      </c>
      <c r="BJ72" s="28">
        <f t="shared" si="39"/>
        <v>66.599999999999994</v>
      </c>
      <c r="BK72" s="28">
        <f t="shared" si="40"/>
        <v>5.5</v>
      </c>
      <c r="BL72" s="28">
        <f t="shared" si="41"/>
        <v>61.1</v>
      </c>
      <c r="BM72" s="28">
        <f t="shared" si="42"/>
        <v>13.459444324594974</v>
      </c>
      <c r="BN72" s="28">
        <f t="shared" si="43"/>
        <v>47.640555675405025</v>
      </c>
      <c r="BO72" s="36">
        <f t="shared" si="44"/>
        <v>8925.3223273879121</v>
      </c>
      <c r="BP72" s="80">
        <f t="shared" si="45"/>
        <v>61.791573756699975</v>
      </c>
      <c r="BQ72" s="9">
        <f t="shared" si="46"/>
        <v>45</v>
      </c>
      <c r="BR72" s="28">
        <f t="shared" si="47"/>
        <v>76.53</v>
      </c>
      <c r="BS72" s="28">
        <f t="shared" si="48"/>
        <v>6.5</v>
      </c>
      <c r="BT72" s="28">
        <f t="shared" si="49"/>
        <v>70.03</v>
      </c>
      <c r="BU72" s="28">
        <f t="shared" si="50"/>
        <v>17.018640558227709</v>
      </c>
      <c r="BV72" s="28">
        <f t="shared" si="51"/>
        <v>53.011359441772292</v>
      </c>
      <c r="BW72" s="36">
        <f t="shared" si="52"/>
        <v>10695.603729965202</v>
      </c>
      <c r="BX72" s="80">
        <f t="shared" si="53"/>
        <v>71.004641735739483</v>
      </c>
      <c r="BY72" s="9">
        <f t="shared" si="54"/>
        <v>45</v>
      </c>
      <c r="BZ72" s="28">
        <f t="shared" si="55"/>
        <v>80.33</v>
      </c>
      <c r="CA72" s="28">
        <f t="shared" si="56"/>
        <v>7</v>
      </c>
      <c r="CB72" s="28">
        <f t="shared" si="57"/>
        <v>73.33</v>
      </c>
      <c r="CC72" s="28">
        <f t="shared" si="58"/>
        <v>19.532412369649482</v>
      </c>
      <c r="CD72" s="28">
        <f t="shared" si="59"/>
        <v>53.79758763035052</v>
      </c>
      <c r="CE72" s="36">
        <f t="shared" si="60"/>
        <v>11665.649834159338</v>
      </c>
      <c r="CF72" s="80">
        <f t="shared" si="61"/>
        <v>74.530287085220863</v>
      </c>
      <c r="CG72" s="9">
        <f t="shared" si="62"/>
        <v>0</v>
      </c>
      <c r="CH72" s="28">
        <f t="shared" si="63"/>
        <v>0</v>
      </c>
      <c r="CI72" s="28">
        <f t="shared" si="64"/>
        <v>0</v>
      </c>
      <c r="CJ72" s="28">
        <f t="shared" si="65"/>
        <v>0</v>
      </c>
      <c r="CK72" s="28">
        <f t="shared" si="66"/>
        <v>0</v>
      </c>
      <c r="CL72" s="28">
        <f t="shared" si="67"/>
        <v>0</v>
      </c>
      <c r="CM72" s="36">
        <f t="shared" si="68"/>
        <v>0</v>
      </c>
      <c r="CN72" s="80">
        <f t="shared" si="69"/>
        <v>0</v>
      </c>
      <c r="CO72" s="9">
        <f t="shared" si="70"/>
        <v>45</v>
      </c>
      <c r="CP72" s="28">
        <f t="shared" si="71"/>
        <v>650.65651834317919</v>
      </c>
      <c r="CQ72" s="28">
        <f t="shared" si="72"/>
        <v>53.5</v>
      </c>
      <c r="CR72" s="28">
        <f t="shared" si="73"/>
        <v>597.15651834317919</v>
      </c>
      <c r="CS72" s="28">
        <f t="shared" si="74"/>
        <v>146.49293416043983</v>
      </c>
      <c r="CT72" s="28">
        <f t="shared" si="75"/>
        <v>450.66358418273933</v>
      </c>
      <c r="CU72" s="36">
        <f t="shared" si="76"/>
        <v>87445.09691208115</v>
      </c>
      <c r="CV72" s="122">
        <f t="shared" si="77"/>
        <v>0</v>
      </c>
      <c r="CW72" s="125">
        <f t="shared" si="78"/>
        <v>597.15651834317919</v>
      </c>
      <c r="CX72" s="138">
        <f t="shared" si="83"/>
        <v>1127.1765183431792</v>
      </c>
    </row>
    <row r="73" spans="2:102" x14ac:dyDescent="0.3">
      <c r="B73" s="86">
        <v>46</v>
      </c>
      <c r="C73" s="155">
        <f t="shared" si="3"/>
        <v>1127.1765183431792</v>
      </c>
      <c r="D73" s="10">
        <f t="shared" si="4"/>
        <v>120</v>
      </c>
      <c r="E73" s="10">
        <f t="shared" si="5"/>
        <v>1007.1765183431792</v>
      </c>
      <c r="F73" s="10">
        <f t="shared" si="6"/>
        <v>233.4360027924136</v>
      </c>
      <c r="G73" s="10">
        <f t="shared" si="7"/>
        <v>773.74051555076562</v>
      </c>
      <c r="H73" s="10">
        <f t="shared" si="1"/>
        <v>205646.55214586935</v>
      </c>
      <c r="I73" s="146">
        <f t="shared" si="79"/>
        <v>-1007.1765183431792</v>
      </c>
      <c r="J73" s="147">
        <f t="shared" si="80"/>
        <v>-1127.1765183431792</v>
      </c>
      <c r="S73" s="86">
        <v>46</v>
      </c>
      <c r="T73" s="9">
        <f t="shared" si="8"/>
        <v>46</v>
      </c>
      <c r="U73" s="10">
        <f t="shared" si="9"/>
        <v>33.54</v>
      </c>
      <c r="V73" s="10">
        <f t="shared" si="10"/>
        <v>2.5</v>
      </c>
      <c r="W73" s="10">
        <f t="shared" si="11"/>
        <v>31.04</v>
      </c>
      <c r="X73" s="10">
        <f t="shared" si="12"/>
        <v>4.8165193070238983</v>
      </c>
      <c r="Y73" s="10">
        <f t="shared" si="13"/>
        <v>26.2234806929761</v>
      </c>
      <c r="Z73" s="10">
        <f t="shared" si="14"/>
        <v>3826.9919649261433</v>
      </c>
      <c r="AA73" s="16">
        <f t="shared" si="15"/>
        <v>31.066681413855541</v>
      </c>
      <c r="AB73" s="6"/>
      <c r="AC73" s="9">
        <f t="shared" si="16"/>
        <v>46</v>
      </c>
      <c r="AD73" s="10">
        <f t="shared" si="17"/>
        <v>64.61</v>
      </c>
      <c r="AE73" s="10">
        <f t="shared" si="18"/>
        <v>5</v>
      </c>
      <c r="AF73" s="10">
        <f t="shared" si="19"/>
        <v>59.61</v>
      </c>
      <c r="AG73" s="10">
        <f t="shared" si="20"/>
        <v>10.473707826639655</v>
      </c>
      <c r="AH73" s="10">
        <f t="shared" si="21"/>
        <v>49.136292173360346</v>
      </c>
      <c r="AI73" s="10">
        <f t="shared" si="22"/>
        <v>7806.1445778063799</v>
      </c>
      <c r="AJ73" s="16">
        <f t="shared" si="23"/>
        <v>59.845506444520176</v>
      </c>
      <c r="AK73" s="6"/>
      <c r="AL73" s="9">
        <f t="shared" si="24"/>
        <v>46</v>
      </c>
      <c r="AM73" s="10">
        <f t="shared" si="25"/>
        <v>124.91</v>
      </c>
      <c r="AN73" s="10">
        <f t="shared" si="26"/>
        <v>10</v>
      </c>
      <c r="AO73" s="10">
        <f t="shared" si="27"/>
        <v>114.91</v>
      </c>
      <c r="AP73" s="10">
        <f t="shared" si="28"/>
        <v>22.638508351489151</v>
      </c>
      <c r="AQ73" s="10">
        <f t="shared" si="29"/>
        <v>92.271491648510846</v>
      </c>
      <c r="AR73" s="10">
        <f t="shared" si="30"/>
        <v>15887.852050579124</v>
      </c>
      <c r="AS73" s="16">
        <f t="shared" si="31"/>
        <v>115.69884243901896</v>
      </c>
      <c r="AU73" s="2"/>
      <c r="AV73" s="2"/>
      <c r="AW73" s="2"/>
      <c r="AX73" s="2"/>
      <c r="AY73" s="9">
        <f t="shared" si="32"/>
        <v>46</v>
      </c>
      <c r="AZ73" s="31">
        <f t="shared" si="33"/>
        <v>46</v>
      </c>
      <c r="BA73" s="31">
        <f t="shared" si="2"/>
        <v>0</v>
      </c>
      <c r="BB73" s="10">
        <f t="shared" si="81"/>
        <v>30</v>
      </c>
      <c r="BC73" s="28">
        <f t="shared" si="34"/>
        <v>30</v>
      </c>
      <c r="BD73" s="10">
        <f t="shared" si="35"/>
        <v>0</v>
      </c>
      <c r="BE73" s="10">
        <f t="shared" si="82"/>
        <v>0</v>
      </c>
      <c r="BF73" s="44">
        <f t="shared" si="36"/>
        <v>60000</v>
      </c>
      <c r="BG73" s="80">
        <f t="shared" si="37"/>
        <v>27.787729350496907</v>
      </c>
      <c r="BH73" s="118"/>
      <c r="BI73" s="9">
        <f t="shared" si="38"/>
        <v>46</v>
      </c>
      <c r="BJ73" s="28">
        <f t="shared" si="39"/>
        <v>66.599999999999994</v>
      </c>
      <c r="BK73" s="28">
        <f t="shared" si="40"/>
        <v>5.5</v>
      </c>
      <c r="BL73" s="28">
        <f t="shared" si="41"/>
        <v>61.1</v>
      </c>
      <c r="BM73" s="28">
        <f t="shared" si="42"/>
        <v>13.387983491081867</v>
      </c>
      <c r="BN73" s="28">
        <f t="shared" si="43"/>
        <v>47.712016508918133</v>
      </c>
      <c r="BO73" s="36">
        <f t="shared" si="44"/>
        <v>8877.6103108789939</v>
      </c>
      <c r="BP73" s="80">
        <f t="shared" si="45"/>
        <v>61.688759158103132</v>
      </c>
      <c r="BQ73" s="9">
        <f t="shared" si="46"/>
        <v>46</v>
      </c>
      <c r="BR73" s="28">
        <f t="shared" si="47"/>
        <v>76.53</v>
      </c>
      <c r="BS73" s="28">
        <f t="shared" si="48"/>
        <v>6.5</v>
      </c>
      <c r="BT73" s="28">
        <f t="shared" si="49"/>
        <v>70.03</v>
      </c>
      <c r="BU73" s="28">
        <f t="shared" si="50"/>
        <v>16.934705905778234</v>
      </c>
      <c r="BV73" s="28">
        <f t="shared" si="51"/>
        <v>53.095294094221771</v>
      </c>
      <c r="BW73" s="36">
        <f t="shared" si="52"/>
        <v>10642.508435870979</v>
      </c>
      <c r="BX73" s="80">
        <f t="shared" si="53"/>
        <v>70.886497573117609</v>
      </c>
      <c r="BY73" s="9">
        <f t="shared" si="54"/>
        <v>46</v>
      </c>
      <c r="BZ73" s="28">
        <f t="shared" si="55"/>
        <v>80.33</v>
      </c>
      <c r="CA73" s="28">
        <f t="shared" si="56"/>
        <v>7</v>
      </c>
      <c r="CB73" s="28">
        <f t="shared" si="57"/>
        <v>73.33</v>
      </c>
      <c r="CC73" s="28">
        <f t="shared" si="58"/>
        <v>19.442749723598897</v>
      </c>
      <c r="CD73" s="28">
        <f t="shared" si="59"/>
        <v>53.887250276401105</v>
      </c>
      <c r="CE73" s="36">
        <f t="shared" si="60"/>
        <v>11611.762583882937</v>
      </c>
      <c r="CF73" s="80">
        <f t="shared" si="61"/>
        <v>74.406276624180549</v>
      </c>
      <c r="CG73" s="9">
        <f t="shared" si="62"/>
        <v>0</v>
      </c>
      <c r="CH73" s="28">
        <f t="shared" si="63"/>
        <v>0</v>
      </c>
      <c r="CI73" s="28">
        <f t="shared" si="64"/>
        <v>0</v>
      </c>
      <c r="CJ73" s="28">
        <f t="shared" si="65"/>
        <v>0</v>
      </c>
      <c r="CK73" s="28">
        <f t="shared" si="66"/>
        <v>0</v>
      </c>
      <c r="CL73" s="28">
        <f t="shared" si="67"/>
        <v>0</v>
      </c>
      <c r="CM73" s="36">
        <f t="shared" si="68"/>
        <v>0</v>
      </c>
      <c r="CN73" s="80">
        <f t="shared" si="69"/>
        <v>0</v>
      </c>
      <c r="CO73" s="9">
        <f t="shared" si="70"/>
        <v>46</v>
      </c>
      <c r="CP73" s="28">
        <f t="shared" si="71"/>
        <v>650.65651834317919</v>
      </c>
      <c r="CQ73" s="28">
        <f t="shared" si="72"/>
        <v>53.5</v>
      </c>
      <c r="CR73" s="28">
        <f t="shared" si="73"/>
        <v>597.15651834317919</v>
      </c>
      <c r="CS73" s="28">
        <f t="shared" si="74"/>
        <v>145.74182818680191</v>
      </c>
      <c r="CT73" s="28">
        <f t="shared" si="75"/>
        <v>451.41469015637728</v>
      </c>
      <c r="CU73" s="36">
        <f t="shared" si="76"/>
        <v>86993.68222192477</v>
      </c>
      <c r="CV73" s="122">
        <f t="shared" si="77"/>
        <v>0</v>
      </c>
      <c r="CW73" s="125">
        <f t="shared" si="78"/>
        <v>597.15651834317919</v>
      </c>
      <c r="CX73" s="138">
        <f t="shared" si="83"/>
        <v>1127.1765183431792</v>
      </c>
    </row>
    <row r="74" spans="2:102" x14ac:dyDescent="0.3">
      <c r="B74" s="86">
        <v>47</v>
      </c>
      <c r="C74" s="155">
        <f t="shared" si="3"/>
        <v>1127.1765183431792</v>
      </c>
      <c r="D74" s="10">
        <f t="shared" si="4"/>
        <v>120</v>
      </c>
      <c r="E74" s="10">
        <f t="shared" si="5"/>
        <v>1007.1765183431792</v>
      </c>
      <c r="F74" s="10">
        <f t="shared" si="6"/>
        <v>232.209184964347</v>
      </c>
      <c r="G74" s="10">
        <f t="shared" si="7"/>
        <v>774.96733337883211</v>
      </c>
      <c r="H74" s="10">
        <f t="shared" si="1"/>
        <v>204871.5848124905</v>
      </c>
      <c r="I74" s="146">
        <f t="shared" si="79"/>
        <v>-1007.1765183431792</v>
      </c>
      <c r="J74" s="147">
        <f t="shared" si="80"/>
        <v>-1127.1765183431792</v>
      </c>
      <c r="S74" s="86">
        <v>47</v>
      </c>
      <c r="T74" s="9">
        <f t="shared" si="8"/>
        <v>47</v>
      </c>
      <c r="U74" s="10">
        <f t="shared" si="9"/>
        <v>33.54</v>
      </c>
      <c r="V74" s="10">
        <f t="shared" si="10"/>
        <v>2.5</v>
      </c>
      <c r="W74" s="10">
        <f t="shared" si="11"/>
        <v>31.04</v>
      </c>
      <c r="X74" s="10">
        <f t="shared" si="12"/>
        <v>4.783739956157679</v>
      </c>
      <c r="Y74" s="10">
        <f t="shared" si="13"/>
        <v>26.256260043842321</v>
      </c>
      <c r="Z74" s="10">
        <f t="shared" si="14"/>
        <v>3800.735704882301</v>
      </c>
      <c r="AA74" s="16">
        <f t="shared" si="15"/>
        <v>31.014989764248462</v>
      </c>
      <c r="AB74" s="6"/>
      <c r="AC74" s="9">
        <f t="shared" si="16"/>
        <v>47</v>
      </c>
      <c r="AD74" s="10">
        <f t="shared" si="17"/>
        <v>64.61</v>
      </c>
      <c r="AE74" s="10">
        <f t="shared" si="18"/>
        <v>5</v>
      </c>
      <c r="AF74" s="10">
        <f t="shared" si="19"/>
        <v>59.61</v>
      </c>
      <c r="AG74" s="10">
        <f t="shared" si="20"/>
        <v>10.408192770408506</v>
      </c>
      <c r="AH74" s="10">
        <f t="shared" si="21"/>
        <v>49.201807229591495</v>
      </c>
      <c r="AI74" s="10">
        <f t="shared" si="22"/>
        <v>7756.9427705767885</v>
      </c>
      <c r="AJ74" s="16">
        <f t="shared" si="23"/>
        <v>59.745929894695678</v>
      </c>
      <c r="AK74" s="6"/>
      <c r="AL74" s="9">
        <f t="shared" si="24"/>
        <v>47</v>
      </c>
      <c r="AM74" s="10">
        <f t="shared" si="25"/>
        <v>124.91</v>
      </c>
      <c r="AN74" s="10">
        <f t="shared" si="26"/>
        <v>10</v>
      </c>
      <c r="AO74" s="10">
        <f t="shared" si="27"/>
        <v>114.91</v>
      </c>
      <c r="AP74" s="10">
        <f t="shared" si="28"/>
        <v>22.507790404987094</v>
      </c>
      <c r="AQ74" s="10">
        <f t="shared" si="29"/>
        <v>92.402209595012906</v>
      </c>
      <c r="AR74" s="10">
        <f t="shared" si="30"/>
        <v>15795.449840984111</v>
      </c>
      <c r="AS74" s="16">
        <f t="shared" si="31"/>
        <v>115.50633188587582</v>
      </c>
      <c r="AU74" s="2"/>
      <c r="AV74" s="2"/>
      <c r="AW74" s="2"/>
      <c r="AX74" s="2"/>
      <c r="AY74" s="9">
        <f t="shared" si="32"/>
        <v>47</v>
      </c>
      <c r="AZ74" s="31">
        <f t="shared" si="33"/>
        <v>47</v>
      </c>
      <c r="BA74" s="31">
        <f t="shared" si="2"/>
        <v>0</v>
      </c>
      <c r="BB74" s="10">
        <f t="shared" si="81"/>
        <v>30</v>
      </c>
      <c r="BC74" s="28">
        <f t="shared" si="34"/>
        <v>30</v>
      </c>
      <c r="BD74" s="10">
        <f t="shared" si="35"/>
        <v>0</v>
      </c>
      <c r="BE74" s="10">
        <f t="shared" si="82"/>
        <v>0</v>
      </c>
      <c r="BF74" s="44">
        <f t="shared" si="36"/>
        <v>60000</v>
      </c>
      <c r="BG74" s="80">
        <f t="shared" si="37"/>
        <v>27.741493527950322</v>
      </c>
      <c r="BH74" s="118"/>
      <c r="BI74" s="9">
        <f t="shared" si="38"/>
        <v>47</v>
      </c>
      <c r="BJ74" s="28">
        <f t="shared" si="39"/>
        <v>66.599999999999994</v>
      </c>
      <c r="BK74" s="28">
        <f t="shared" si="40"/>
        <v>5.5</v>
      </c>
      <c r="BL74" s="28">
        <f t="shared" si="41"/>
        <v>61.1</v>
      </c>
      <c r="BM74" s="28">
        <f t="shared" si="42"/>
        <v>13.316415466318489</v>
      </c>
      <c r="BN74" s="28">
        <f t="shared" si="43"/>
        <v>47.783584533681513</v>
      </c>
      <c r="BO74" s="36">
        <f t="shared" si="44"/>
        <v>8829.8267263453126</v>
      </c>
      <c r="BP74" s="80">
        <f t="shared" si="45"/>
        <v>61.586115632049712</v>
      </c>
      <c r="BQ74" s="9">
        <f t="shared" si="46"/>
        <v>47</v>
      </c>
      <c r="BR74" s="28">
        <f t="shared" si="47"/>
        <v>76.53</v>
      </c>
      <c r="BS74" s="28">
        <f t="shared" si="48"/>
        <v>6.5</v>
      </c>
      <c r="BT74" s="28">
        <f t="shared" si="49"/>
        <v>70.03</v>
      </c>
      <c r="BU74" s="28">
        <f t="shared" si="50"/>
        <v>16.850638356795717</v>
      </c>
      <c r="BV74" s="28">
        <f t="shared" si="51"/>
        <v>53.179361643204288</v>
      </c>
      <c r="BW74" s="36">
        <f t="shared" si="52"/>
        <v>10589.329074227775</v>
      </c>
      <c r="BX74" s="80">
        <f t="shared" si="53"/>
        <v>70.768549989801272</v>
      </c>
      <c r="BY74" s="9">
        <f t="shared" si="54"/>
        <v>47</v>
      </c>
      <c r="BZ74" s="28">
        <f t="shared" si="55"/>
        <v>80.33</v>
      </c>
      <c r="CA74" s="28">
        <f t="shared" si="56"/>
        <v>7</v>
      </c>
      <c r="CB74" s="28">
        <f t="shared" si="57"/>
        <v>73.33</v>
      </c>
      <c r="CC74" s="28">
        <f t="shared" si="58"/>
        <v>19.352937639804896</v>
      </c>
      <c r="CD74" s="28">
        <f t="shared" si="59"/>
        <v>53.977062360195106</v>
      </c>
      <c r="CE74" s="36">
        <f t="shared" si="60"/>
        <v>11557.785521522743</v>
      </c>
      <c r="CF74" s="80">
        <f t="shared" si="61"/>
        <v>74.282472503341651</v>
      </c>
      <c r="CG74" s="9">
        <f t="shared" si="62"/>
        <v>0</v>
      </c>
      <c r="CH74" s="28">
        <f t="shared" si="63"/>
        <v>0</v>
      </c>
      <c r="CI74" s="28">
        <f t="shared" si="64"/>
        <v>0</v>
      </c>
      <c r="CJ74" s="28">
        <f t="shared" si="65"/>
        <v>0</v>
      </c>
      <c r="CK74" s="28">
        <f t="shared" si="66"/>
        <v>0</v>
      </c>
      <c r="CL74" s="28">
        <f t="shared" si="67"/>
        <v>0</v>
      </c>
      <c r="CM74" s="36">
        <f t="shared" si="68"/>
        <v>0</v>
      </c>
      <c r="CN74" s="80">
        <f t="shared" si="69"/>
        <v>0</v>
      </c>
      <c r="CO74" s="9">
        <f t="shared" si="70"/>
        <v>47</v>
      </c>
      <c r="CP74" s="28">
        <f t="shared" si="71"/>
        <v>650.65651834317919</v>
      </c>
      <c r="CQ74" s="28">
        <f t="shared" si="72"/>
        <v>53.5</v>
      </c>
      <c r="CR74" s="28">
        <f t="shared" si="73"/>
        <v>597.15651834317919</v>
      </c>
      <c r="CS74" s="28">
        <f t="shared" si="74"/>
        <v>144.98947036987462</v>
      </c>
      <c r="CT74" s="28">
        <f t="shared" si="75"/>
        <v>452.16704797330453</v>
      </c>
      <c r="CU74" s="36">
        <f t="shared" si="76"/>
        <v>86541.515173951469</v>
      </c>
      <c r="CV74" s="122">
        <f t="shared" si="77"/>
        <v>0</v>
      </c>
      <c r="CW74" s="125">
        <f t="shared" si="78"/>
        <v>597.15651834317919</v>
      </c>
      <c r="CX74" s="138">
        <f t="shared" si="83"/>
        <v>1127.1765183431792</v>
      </c>
    </row>
    <row r="75" spans="2:102" x14ac:dyDescent="0.3">
      <c r="B75" s="86">
        <v>48</v>
      </c>
      <c r="C75" s="155">
        <f t="shared" si="3"/>
        <v>1127.1765183431792</v>
      </c>
      <c r="D75" s="10">
        <f t="shared" si="4"/>
        <v>120</v>
      </c>
      <c r="E75" s="10">
        <f t="shared" si="5"/>
        <v>1007.1765183431792</v>
      </c>
      <c r="F75" s="10">
        <f t="shared" si="6"/>
        <v>230.98040954943505</v>
      </c>
      <c r="G75" s="10">
        <f t="shared" si="7"/>
        <v>776.19610879374409</v>
      </c>
      <c r="H75" s="10">
        <f t="shared" si="1"/>
        <v>204095.38870369678</v>
      </c>
      <c r="I75" s="146">
        <f t="shared" si="79"/>
        <v>-1007.1765183431792</v>
      </c>
      <c r="J75" s="147">
        <f t="shared" si="80"/>
        <v>-1127.1765183431792</v>
      </c>
      <c r="S75" s="86">
        <v>48</v>
      </c>
      <c r="T75" s="9">
        <f t="shared" si="8"/>
        <v>48</v>
      </c>
      <c r="U75" s="10">
        <f t="shared" si="9"/>
        <v>33.54</v>
      </c>
      <c r="V75" s="10">
        <f t="shared" si="10"/>
        <v>2.5</v>
      </c>
      <c r="W75" s="10">
        <f t="shared" si="11"/>
        <v>31.04</v>
      </c>
      <c r="X75" s="10">
        <f t="shared" si="12"/>
        <v>4.7509196311028763</v>
      </c>
      <c r="Y75" s="10">
        <f t="shared" si="13"/>
        <v>26.289080368897125</v>
      </c>
      <c r="Z75" s="10">
        <f t="shared" si="14"/>
        <v>3774.446624513404</v>
      </c>
      <c r="AA75" s="16">
        <f t="shared" si="15"/>
        <v>30.963384124041713</v>
      </c>
      <c r="AB75" s="6"/>
      <c r="AC75" s="9">
        <f t="shared" si="16"/>
        <v>48</v>
      </c>
      <c r="AD75" s="10">
        <f t="shared" si="17"/>
        <v>64.61</v>
      </c>
      <c r="AE75" s="10">
        <f t="shared" si="18"/>
        <v>5</v>
      </c>
      <c r="AF75" s="10">
        <f t="shared" si="19"/>
        <v>59.61</v>
      </c>
      <c r="AG75" s="10">
        <f t="shared" si="20"/>
        <v>10.342590360769051</v>
      </c>
      <c r="AH75" s="10">
        <f t="shared" si="21"/>
        <v>49.267409639230948</v>
      </c>
      <c r="AI75" s="10">
        <f t="shared" si="22"/>
        <v>7707.6753609375573</v>
      </c>
      <c r="AJ75" s="16">
        <f t="shared" si="23"/>
        <v>59.64651902964625</v>
      </c>
      <c r="AK75" s="6"/>
      <c r="AL75" s="9">
        <f t="shared" si="24"/>
        <v>48</v>
      </c>
      <c r="AM75" s="10">
        <f t="shared" si="25"/>
        <v>124.91</v>
      </c>
      <c r="AN75" s="10">
        <f t="shared" si="26"/>
        <v>10</v>
      </c>
      <c r="AO75" s="10">
        <f t="shared" si="27"/>
        <v>114.91</v>
      </c>
      <c r="AP75" s="10">
        <f t="shared" si="28"/>
        <v>22.376887274727494</v>
      </c>
      <c r="AQ75" s="10">
        <f t="shared" si="29"/>
        <v>92.533112725272503</v>
      </c>
      <c r="AR75" s="10">
        <f t="shared" si="30"/>
        <v>15702.916728258839</v>
      </c>
      <c r="AS75" s="16">
        <f t="shared" si="31"/>
        <v>115.3141416497928</v>
      </c>
      <c r="AU75" s="2"/>
      <c r="AV75" s="2"/>
      <c r="AW75" s="2"/>
      <c r="AX75" s="2"/>
      <c r="AY75" s="9">
        <f t="shared" si="32"/>
        <v>48</v>
      </c>
      <c r="AZ75" s="31">
        <f t="shared" si="33"/>
        <v>48</v>
      </c>
      <c r="BA75" s="31">
        <f t="shared" si="2"/>
        <v>0</v>
      </c>
      <c r="BB75" s="10">
        <f t="shared" si="81"/>
        <v>30</v>
      </c>
      <c r="BC75" s="28">
        <f t="shared" si="34"/>
        <v>30</v>
      </c>
      <c r="BD75" s="10">
        <f t="shared" si="35"/>
        <v>0</v>
      </c>
      <c r="BE75" s="10">
        <f t="shared" si="82"/>
        <v>0</v>
      </c>
      <c r="BF75" s="44">
        <f t="shared" si="36"/>
        <v>60000</v>
      </c>
      <c r="BG75" s="80">
        <f t="shared" si="37"/>
        <v>27.695334636888834</v>
      </c>
      <c r="BH75" s="118"/>
      <c r="BI75" s="9">
        <f t="shared" si="38"/>
        <v>48</v>
      </c>
      <c r="BJ75" s="28">
        <f t="shared" si="39"/>
        <v>66.599999999999994</v>
      </c>
      <c r="BK75" s="28">
        <f t="shared" si="40"/>
        <v>5.5</v>
      </c>
      <c r="BL75" s="28">
        <f t="shared" si="41"/>
        <v>61.1</v>
      </c>
      <c r="BM75" s="28">
        <f t="shared" si="42"/>
        <v>13.244740089517968</v>
      </c>
      <c r="BN75" s="28">
        <f t="shared" si="43"/>
        <v>47.855259910482033</v>
      </c>
      <c r="BO75" s="36">
        <f t="shared" si="44"/>
        <v>8781.9714664348303</v>
      </c>
      <c r="BP75" s="80">
        <f t="shared" si="45"/>
        <v>61.483642893893204</v>
      </c>
      <c r="BQ75" s="9">
        <f t="shared" si="46"/>
        <v>48</v>
      </c>
      <c r="BR75" s="28">
        <f t="shared" si="47"/>
        <v>76.53</v>
      </c>
      <c r="BS75" s="28">
        <f t="shared" si="48"/>
        <v>6.5</v>
      </c>
      <c r="BT75" s="28">
        <f t="shared" si="49"/>
        <v>70.03</v>
      </c>
      <c r="BU75" s="28">
        <f t="shared" si="50"/>
        <v>16.766437700860642</v>
      </c>
      <c r="BV75" s="28">
        <f t="shared" si="51"/>
        <v>53.263562299139359</v>
      </c>
      <c r="BW75" s="36">
        <f t="shared" si="52"/>
        <v>10536.065511928635</v>
      </c>
      <c r="BX75" s="80">
        <f t="shared" si="53"/>
        <v>70.650798658703408</v>
      </c>
      <c r="BY75" s="9">
        <f t="shared" si="54"/>
        <v>48</v>
      </c>
      <c r="BZ75" s="28">
        <f t="shared" si="55"/>
        <v>80.33</v>
      </c>
      <c r="CA75" s="28">
        <f t="shared" si="56"/>
        <v>7</v>
      </c>
      <c r="CB75" s="28">
        <f t="shared" si="57"/>
        <v>73.33</v>
      </c>
      <c r="CC75" s="28">
        <f t="shared" si="58"/>
        <v>19.262975869204571</v>
      </c>
      <c r="CD75" s="28">
        <f t="shared" si="59"/>
        <v>54.067024130795431</v>
      </c>
      <c r="CE75" s="36">
        <f t="shared" si="60"/>
        <v>11503.718497391947</v>
      </c>
      <c r="CF75" s="80">
        <f t="shared" si="61"/>
        <v>74.158874379376002</v>
      </c>
      <c r="CG75" s="9">
        <f t="shared" si="62"/>
        <v>0</v>
      </c>
      <c r="CH75" s="28">
        <f t="shared" si="63"/>
        <v>0</v>
      </c>
      <c r="CI75" s="28">
        <f t="shared" si="64"/>
        <v>0</v>
      </c>
      <c r="CJ75" s="28">
        <f t="shared" si="65"/>
        <v>0</v>
      </c>
      <c r="CK75" s="28">
        <f t="shared" si="66"/>
        <v>0</v>
      </c>
      <c r="CL75" s="28">
        <f t="shared" si="67"/>
        <v>0</v>
      </c>
      <c r="CM75" s="36">
        <f t="shared" si="68"/>
        <v>0</v>
      </c>
      <c r="CN75" s="80">
        <f t="shared" si="69"/>
        <v>0</v>
      </c>
      <c r="CO75" s="9">
        <f t="shared" si="70"/>
        <v>48</v>
      </c>
      <c r="CP75" s="28">
        <f t="shared" si="71"/>
        <v>650.65651834317919</v>
      </c>
      <c r="CQ75" s="28">
        <f t="shared" si="72"/>
        <v>53.5</v>
      </c>
      <c r="CR75" s="28">
        <f t="shared" si="73"/>
        <v>597.15651834317919</v>
      </c>
      <c r="CS75" s="28">
        <f t="shared" si="74"/>
        <v>144.23585862325245</v>
      </c>
      <c r="CT75" s="28">
        <f t="shared" si="75"/>
        <v>452.92065971992673</v>
      </c>
      <c r="CU75" s="36">
        <f t="shared" si="76"/>
        <v>86088.594514231547</v>
      </c>
      <c r="CV75" s="122">
        <f t="shared" si="77"/>
        <v>0</v>
      </c>
      <c r="CW75" s="125">
        <f t="shared" si="78"/>
        <v>597.15651834317919</v>
      </c>
      <c r="CX75" s="138">
        <f t="shared" si="83"/>
        <v>1127.1765183431792</v>
      </c>
    </row>
    <row r="76" spans="2:102" x14ac:dyDescent="0.3">
      <c r="B76" s="86">
        <v>49</v>
      </c>
      <c r="C76" s="155">
        <f t="shared" si="3"/>
        <v>1127.1765183431792</v>
      </c>
      <c r="D76" s="10">
        <f t="shared" si="4"/>
        <v>120</v>
      </c>
      <c r="E76" s="10">
        <f t="shared" si="5"/>
        <v>1007.1765183431792</v>
      </c>
      <c r="F76" s="10">
        <f t="shared" si="6"/>
        <v>229.74967340650358</v>
      </c>
      <c r="G76" s="10">
        <f t="shared" si="7"/>
        <v>777.42684493667559</v>
      </c>
      <c r="H76" s="10">
        <f t="shared" si="1"/>
        <v>203317.9618587601</v>
      </c>
      <c r="I76" s="146">
        <f t="shared" si="79"/>
        <v>-1007.1765183431792</v>
      </c>
      <c r="J76" s="147">
        <f t="shared" si="80"/>
        <v>-1127.1765183431792</v>
      </c>
      <c r="S76" s="86">
        <v>49</v>
      </c>
      <c r="T76" s="9">
        <f t="shared" si="8"/>
        <v>49</v>
      </c>
      <c r="U76" s="10">
        <f t="shared" si="9"/>
        <v>33.54</v>
      </c>
      <c r="V76" s="10">
        <f t="shared" si="10"/>
        <v>2.5</v>
      </c>
      <c r="W76" s="10">
        <f t="shared" si="11"/>
        <v>31.04</v>
      </c>
      <c r="X76" s="10">
        <f t="shared" si="12"/>
        <v>4.7180582806417553</v>
      </c>
      <c r="Y76" s="10">
        <f t="shared" si="13"/>
        <v>26.321941719358243</v>
      </c>
      <c r="Z76" s="10">
        <f t="shared" si="14"/>
        <v>3748.1246827940458</v>
      </c>
      <c r="AA76" s="16">
        <f t="shared" si="15"/>
        <v>30.911864350124844</v>
      </c>
      <c r="AB76" s="6"/>
      <c r="AC76" s="9">
        <f t="shared" si="16"/>
        <v>49</v>
      </c>
      <c r="AD76" s="10">
        <f t="shared" si="17"/>
        <v>64.61</v>
      </c>
      <c r="AE76" s="10">
        <f t="shared" si="18"/>
        <v>5</v>
      </c>
      <c r="AF76" s="10">
        <f t="shared" si="19"/>
        <v>59.61</v>
      </c>
      <c r="AG76" s="10">
        <f t="shared" si="20"/>
        <v>10.276900481250076</v>
      </c>
      <c r="AH76" s="10">
        <f t="shared" si="21"/>
        <v>49.333099518749925</v>
      </c>
      <c r="AI76" s="10">
        <f t="shared" si="22"/>
        <v>7658.3422614188075</v>
      </c>
      <c r="AJ76" s="16">
        <f t="shared" si="23"/>
        <v>59.547273573690106</v>
      </c>
      <c r="AK76" s="6"/>
      <c r="AL76" s="9">
        <f t="shared" si="24"/>
        <v>49</v>
      </c>
      <c r="AM76" s="10">
        <f t="shared" si="25"/>
        <v>124.91</v>
      </c>
      <c r="AN76" s="10">
        <f t="shared" si="26"/>
        <v>10</v>
      </c>
      <c r="AO76" s="10">
        <f t="shared" si="27"/>
        <v>114.91</v>
      </c>
      <c r="AP76" s="10">
        <f t="shared" si="28"/>
        <v>22.245798698366688</v>
      </c>
      <c r="AQ76" s="10">
        <f t="shared" si="29"/>
        <v>92.664201301633312</v>
      </c>
      <c r="AR76" s="10">
        <f t="shared" si="30"/>
        <v>15610.252526957205</v>
      </c>
      <c r="AS76" s="16">
        <f t="shared" si="31"/>
        <v>115.12227119779649</v>
      </c>
      <c r="AU76" s="2"/>
      <c r="AV76" s="2"/>
      <c r="AW76" s="2"/>
      <c r="AX76" s="2"/>
      <c r="AY76" s="9">
        <f t="shared" si="32"/>
        <v>49</v>
      </c>
      <c r="AZ76" s="31">
        <f t="shared" si="33"/>
        <v>49</v>
      </c>
      <c r="BA76" s="31">
        <f t="shared" si="2"/>
        <v>0</v>
      </c>
      <c r="BB76" s="10">
        <f t="shared" si="81"/>
        <v>30</v>
      </c>
      <c r="BC76" s="28">
        <f t="shared" si="34"/>
        <v>30</v>
      </c>
      <c r="BD76" s="10">
        <f t="shared" si="35"/>
        <v>0</v>
      </c>
      <c r="BE76" s="10">
        <f t="shared" si="82"/>
        <v>0</v>
      </c>
      <c r="BF76" s="44">
        <f t="shared" si="36"/>
        <v>60000</v>
      </c>
      <c r="BG76" s="80">
        <f t="shared" si="37"/>
        <v>27.649252549306659</v>
      </c>
      <c r="BH76" s="118"/>
      <c r="BI76" s="9">
        <f t="shared" si="38"/>
        <v>49</v>
      </c>
      <c r="BJ76" s="28">
        <f t="shared" si="39"/>
        <v>66.599999999999994</v>
      </c>
      <c r="BK76" s="28">
        <f t="shared" si="40"/>
        <v>5.5</v>
      </c>
      <c r="BL76" s="28">
        <f t="shared" si="41"/>
        <v>61.1</v>
      </c>
      <c r="BM76" s="28">
        <f t="shared" si="42"/>
        <v>13.172957199652245</v>
      </c>
      <c r="BN76" s="28">
        <f t="shared" si="43"/>
        <v>47.927042800347756</v>
      </c>
      <c r="BO76" s="36">
        <f t="shared" si="44"/>
        <v>8734.0444236344829</v>
      </c>
      <c r="BP76" s="80">
        <f t="shared" si="45"/>
        <v>61.381340659460783</v>
      </c>
      <c r="BQ76" s="9">
        <f t="shared" si="46"/>
        <v>49</v>
      </c>
      <c r="BR76" s="28">
        <f t="shared" si="47"/>
        <v>76.53</v>
      </c>
      <c r="BS76" s="28">
        <f t="shared" si="48"/>
        <v>6.5</v>
      </c>
      <c r="BT76" s="28">
        <f t="shared" si="49"/>
        <v>70.03</v>
      </c>
      <c r="BU76" s="28">
        <f t="shared" si="50"/>
        <v>16.682103727220337</v>
      </c>
      <c r="BV76" s="28">
        <f t="shared" si="51"/>
        <v>53.347896272779664</v>
      </c>
      <c r="BW76" s="36">
        <f t="shared" si="52"/>
        <v>10482.717615655854</v>
      </c>
      <c r="BX76" s="80">
        <f t="shared" si="53"/>
        <v>70.533243253281285</v>
      </c>
      <c r="BY76" s="9">
        <f t="shared" si="54"/>
        <v>49</v>
      </c>
      <c r="BZ76" s="28">
        <f t="shared" si="55"/>
        <v>80.33</v>
      </c>
      <c r="CA76" s="28">
        <f t="shared" si="56"/>
        <v>7</v>
      </c>
      <c r="CB76" s="28">
        <f t="shared" si="57"/>
        <v>73.33</v>
      </c>
      <c r="CC76" s="28">
        <f t="shared" si="58"/>
        <v>19.172864162319911</v>
      </c>
      <c r="CD76" s="28">
        <f t="shared" si="59"/>
        <v>54.157135837680087</v>
      </c>
      <c r="CE76" s="36">
        <f t="shared" si="60"/>
        <v>11449.561361554266</v>
      </c>
      <c r="CF76" s="80">
        <f t="shared" si="61"/>
        <v>74.035481909526794</v>
      </c>
      <c r="CG76" s="9">
        <f t="shared" si="62"/>
        <v>0</v>
      </c>
      <c r="CH76" s="28">
        <f t="shared" si="63"/>
        <v>0</v>
      </c>
      <c r="CI76" s="28">
        <f t="shared" si="64"/>
        <v>0</v>
      </c>
      <c r="CJ76" s="28">
        <f t="shared" si="65"/>
        <v>0</v>
      </c>
      <c r="CK76" s="28">
        <f t="shared" si="66"/>
        <v>0</v>
      </c>
      <c r="CL76" s="28">
        <f t="shared" si="67"/>
        <v>0</v>
      </c>
      <c r="CM76" s="36">
        <f t="shared" si="68"/>
        <v>0</v>
      </c>
      <c r="CN76" s="80">
        <f t="shared" si="69"/>
        <v>0</v>
      </c>
      <c r="CO76" s="9">
        <f t="shared" si="70"/>
        <v>49</v>
      </c>
      <c r="CP76" s="28">
        <f t="shared" si="71"/>
        <v>650.65651834317919</v>
      </c>
      <c r="CQ76" s="28">
        <f t="shared" si="72"/>
        <v>53.5</v>
      </c>
      <c r="CR76" s="28">
        <f t="shared" si="73"/>
        <v>597.15651834317919</v>
      </c>
      <c r="CS76" s="28">
        <f t="shared" si="74"/>
        <v>143.48099085705257</v>
      </c>
      <c r="CT76" s="28">
        <f t="shared" si="75"/>
        <v>453.67552748612661</v>
      </c>
      <c r="CU76" s="36">
        <f t="shared" si="76"/>
        <v>85634.918986745426</v>
      </c>
      <c r="CV76" s="122">
        <f t="shared" si="77"/>
        <v>0</v>
      </c>
      <c r="CW76" s="125">
        <f t="shared" si="78"/>
        <v>597.15651834317919</v>
      </c>
      <c r="CX76" s="138">
        <f t="shared" si="83"/>
        <v>1127.1765183431792</v>
      </c>
    </row>
    <row r="77" spans="2:102" x14ac:dyDescent="0.3">
      <c r="B77" s="86">
        <v>50</v>
      </c>
      <c r="C77" s="155">
        <f t="shared" si="3"/>
        <v>1127.1765183431792</v>
      </c>
      <c r="D77" s="10">
        <f t="shared" si="4"/>
        <v>120</v>
      </c>
      <c r="E77" s="10">
        <f t="shared" si="5"/>
        <v>1007.1765183431792</v>
      </c>
      <c r="F77" s="10">
        <f t="shared" si="6"/>
        <v>228.51697338931331</v>
      </c>
      <c r="G77" s="10">
        <f t="shared" si="7"/>
        <v>778.65954495386586</v>
      </c>
      <c r="H77" s="10">
        <f t="shared" si="1"/>
        <v>202539.3023138062</v>
      </c>
      <c r="I77" s="146">
        <f t="shared" si="79"/>
        <v>-1007.1765183431792</v>
      </c>
      <c r="J77" s="147">
        <f t="shared" si="80"/>
        <v>-1127.1765183431792</v>
      </c>
      <c r="S77" s="86">
        <v>50</v>
      </c>
      <c r="T77" s="9">
        <f t="shared" si="8"/>
        <v>50</v>
      </c>
      <c r="U77" s="10">
        <f t="shared" si="9"/>
        <v>33.54</v>
      </c>
      <c r="V77" s="10">
        <f t="shared" si="10"/>
        <v>2.5</v>
      </c>
      <c r="W77" s="10">
        <f t="shared" si="11"/>
        <v>31.04</v>
      </c>
      <c r="X77" s="10">
        <f t="shared" si="12"/>
        <v>4.6851558534925575</v>
      </c>
      <c r="Y77" s="10">
        <f t="shared" si="13"/>
        <v>26.354844146507443</v>
      </c>
      <c r="Z77" s="10">
        <f t="shared" si="14"/>
        <v>3721.7698386475386</v>
      </c>
      <c r="AA77" s="16">
        <f t="shared" si="15"/>
        <v>30.860430299625467</v>
      </c>
      <c r="AB77" s="6"/>
      <c r="AC77" s="9">
        <f t="shared" si="16"/>
        <v>50</v>
      </c>
      <c r="AD77" s="10">
        <f t="shared" si="17"/>
        <v>64.61</v>
      </c>
      <c r="AE77" s="10">
        <f t="shared" si="18"/>
        <v>5</v>
      </c>
      <c r="AF77" s="10">
        <f t="shared" si="19"/>
        <v>59.61</v>
      </c>
      <c r="AG77" s="10">
        <f t="shared" si="20"/>
        <v>10.211123015225077</v>
      </c>
      <c r="AH77" s="10">
        <f t="shared" si="21"/>
        <v>49.398876984774923</v>
      </c>
      <c r="AI77" s="10">
        <f t="shared" si="22"/>
        <v>7608.9433844340329</v>
      </c>
      <c r="AJ77" s="16">
        <f t="shared" si="23"/>
        <v>59.448193251604096</v>
      </c>
      <c r="AK77" s="6"/>
      <c r="AL77" s="9">
        <f t="shared" si="24"/>
        <v>50</v>
      </c>
      <c r="AM77" s="10">
        <f t="shared" si="25"/>
        <v>124.91</v>
      </c>
      <c r="AN77" s="10">
        <f t="shared" si="26"/>
        <v>10</v>
      </c>
      <c r="AO77" s="10">
        <f t="shared" si="27"/>
        <v>114.91</v>
      </c>
      <c r="AP77" s="10">
        <f t="shared" si="28"/>
        <v>22.114524413189375</v>
      </c>
      <c r="AQ77" s="10">
        <f t="shared" si="29"/>
        <v>92.795475586810625</v>
      </c>
      <c r="AR77" s="10">
        <f t="shared" si="30"/>
        <v>15517.457051370395</v>
      </c>
      <c r="AS77" s="16">
        <f t="shared" si="31"/>
        <v>114.93071999780015</v>
      </c>
      <c r="AU77" s="2"/>
      <c r="AV77" s="2"/>
      <c r="AW77" s="2"/>
      <c r="AX77" s="2"/>
      <c r="AY77" s="9">
        <f t="shared" si="32"/>
        <v>50</v>
      </c>
      <c r="AZ77" s="31">
        <f t="shared" si="33"/>
        <v>50</v>
      </c>
      <c r="BA77" s="31">
        <f t="shared" si="2"/>
        <v>0</v>
      </c>
      <c r="BB77" s="10">
        <f t="shared" si="81"/>
        <v>30</v>
      </c>
      <c r="BC77" s="28">
        <f t="shared" si="34"/>
        <v>30</v>
      </c>
      <c r="BD77" s="10">
        <f t="shared" si="35"/>
        <v>0</v>
      </c>
      <c r="BE77" s="10">
        <f t="shared" si="82"/>
        <v>0</v>
      </c>
      <c r="BF77" s="44">
        <f t="shared" si="36"/>
        <v>60000</v>
      </c>
      <c r="BG77" s="80">
        <f t="shared" si="37"/>
        <v>27.603247137410975</v>
      </c>
      <c r="BH77" s="118"/>
      <c r="BI77" s="9">
        <f t="shared" si="38"/>
        <v>50</v>
      </c>
      <c r="BJ77" s="28">
        <f t="shared" si="39"/>
        <v>66.599999999999994</v>
      </c>
      <c r="BK77" s="28">
        <f t="shared" si="40"/>
        <v>5.5</v>
      </c>
      <c r="BL77" s="28">
        <f t="shared" si="41"/>
        <v>61.1</v>
      </c>
      <c r="BM77" s="28">
        <f t="shared" si="42"/>
        <v>13.101066635451723</v>
      </c>
      <c r="BN77" s="28">
        <f t="shared" si="43"/>
        <v>47.998933364548279</v>
      </c>
      <c r="BO77" s="36">
        <f t="shared" si="44"/>
        <v>8686.0454902699348</v>
      </c>
      <c r="BP77" s="80">
        <f t="shared" si="45"/>
        <v>61.279208645052357</v>
      </c>
      <c r="BQ77" s="9">
        <f t="shared" si="46"/>
        <v>50</v>
      </c>
      <c r="BR77" s="28">
        <f t="shared" si="47"/>
        <v>76.53</v>
      </c>
      <c r="BS77" s="28">
        <f t="shared" si="48"/>
        <v>6.5</v>
      </c>
      <c r="BT77" s="28">
        <f t="shared" si="49"/>
        <v>70.03</v>
      </c>
      <c r="BU77" s="28">
        <f t="shared" si="50"/>
        <v>16.597636224788435</v>
      </c>
      <c r="BV77" s="28">
        <f t="shared" si="51"/>
        <v>53.43236377521157</v>
      </c>
      <c r="BW77" s="36">
        <f t="shared" si="52"/>
        <v>10429.285251880643</v>
      </c>
      <c r="BX77" s="80">
        <f t="shared" si="53"/>
        <v>70.415883447535393</v>
      </c>
      <c r="BY77" s="9">
        <f t="shared" si="54"/>
        <v>50</v>
      </c>
      <c r="BZ77" s="28">
        <f t="shared" si="55"/>
        <v>80.33</v>
      </c>
      <c r="CA77" s="28">
        <f t="shared" si="56"/>
        <v>7</v>
      </c>
      <c r="CB77" s="28">
        <f t="shared" si="57"/>
        <v>73.33</v>
      </c>
      <c r="CC77" s="28">
        <f t="shared" si="58"/>
        <v>19.082602269257112</v>
      </c>
      <c r="CD77" s="28">
        <f t="shared" si="59"/>
        <v>54.24739773074289</v>
      </c>
      <c r="CE77" s="36">
        <f t="shared" si="60"/>
        <v>11395.313963823522</v>
      </c>
      <c r="CF77" s="80">
        <f t="shared" si="61"/>
        <v>73.912294751607448</v>
      </c>
      <c r="CG77" s="9">
        <f t="shared" si="62"/>
        <v>0</v>
      </c>
      <c r="CH77" s="28">
        <f t="shared" si="63"/>
        <v>0</v>
      </c>
      <c r="CI77" s="28">
        <f t="shared" si="64"/>
        <v>0</v>
      </c>
      <c r="CJ77" s="28">
        <f t="shared" si="65"/>
        <v>0</v>
      </c>
      <c r="CK77" s="28">
        <f t="shared" si="66"/>
        <v>0</v>
      </c>
      <c r="CL77" s="28">
        <f t="shared" si="67"/>
        <v>0</v>
      </c>
      <c r="CM77" s="36">
        <f t="shared" si="68"/>
        <v>0</v>
      </c>
      <c r="CN77" s="80">
        <f t="shared" si="69"/>
        <v>0</v>
      </c>
      <c r="CO77" s="9">
        <f t="shared" si="70"/>
        <v>50</v>
      </c>
      <c r="CP77" s="28">
        <f t="shared" si="71"/>
        <v>650.65651834317919</v>
      </c>
      <c r="CQ77" s="28">
        <f t="shared" si="72"/>
        <v>53.5</v>
      </c>
      <c r="CR77" s="28">
        <f t="shared" si="73"/>
        <v>597.15651834317919</v>
      </c>
      <c r="CS77" s="28">
        <f t="shared" si="74"/>
        <v>142.72486497790905</v>
      </c>
      <c r="CT77" s="28">
        <f t="shared" si="75"/>
        <v>454.43165336527011</v>
      </c>
      <c r="CU77" s="36">
        <f t="shared" si="76"/>
        <v>85180.487333380152</v>
      </c>
      <c r="CV77" s="122">
        <f t="shared" si="77"/>
        <v>0</v>
      </c>
      <c r="CW77" s="125">
        <f t="shared" si="78"/>
        <v>597.15651834317919</v>
      </c>
      <c r="CX77" s="138">
        <f t="shared" si="83"/>
        <v>1127.1765183431792</v>
      </c>
    </row>
    <row r="78" spans="2:102" x14ac:dyDescent="0.3">
      <c r="B78" s="86">
        <v>51</v>
      </c>
      <c r="C78" s="155">
        <f t="shared" si="3"/>
        <v>1127.1765183431792</v>
      </c>
      <c r="D78" s="10">
        <f t="shared" si="4"/>
        <v>120</v>
      </c>
      <c r="E78" s="10">
        <f t="shared" si="5"/>
        <v>1007.1765183431792</v>
      </c>
      <c r="F78" s="10">
        <f t="shared" si="6"/>
        <v>227.28230634655156</v>
      </c>
      <c r="G78" s="10">
        <f t="shared" si="7"/>
        <v>779.89421199662775</v>
      </c>
      <c r="H78" s="10">
        <f t="shared" si="1"/>
        <v>201759.40810180962</v>
      </c>
      <c r="I78" s="146">
        <f t="shared" si="79"/>
        <v>-1007.1765183431792</v>
      </c>
      <c r="J78" s="147">
        <f t="shared" si="80"/>
        <v>-1127.1765183431792</v>
      </c>
      <c r="S78" s="86">
        <v>51</v>
      </c>
      <c r="T78" s="9">
        <f t="shared" si="8"/>
        <v>51</v>
      </c>
      <c r="U78" s="10">
        <f t="shared" si="9"/>
        <v>33.54</v>
      </c>
      <c r="V78" s="10">
        <f t="shared" si="10"/>
        <v>2.5</v>
      </c>
      <c r="W78" s="10">
        <f t="shared" si="11"/>
        <v>31.04</v>
      </c>
      <c r="X78" s="10">
        <f t="shared" si="12"/>
        <v>4.652212298309423</v>
      </c>
      <c r="Y78" s="10">
        <f t="shared" si="13"/>
        <v>26.387787701690577</v>
      </c>
      <c r="Z78" s="10">
        <f t="shared" si="14"/>
        <v>3695.3820509458478</v>
      </c>
      <c r="AA78" s="16">
        <f t="shared" si="15"/>
        <v>30.809081829908944</v>
      </c>
      <c r="AB78" s="6"/>
      <c r="AC78" s="9">
        <f t="shared" si="16"/>
        <v>51</v>
      </c>
      <c r="AD78" s="10">
        <f t="shared" si="17"/>
        <v>64.61</v>
      </c>
      <c r="AE78" s="10">
        <f t="shared" si="18"/>
        <v>5</v>
      </c>
      <c r="AF78" s="10">
        <f t="shared" si="19"/>
        <v>59.61</v>
      </c>
      <c r="AG78" s="10">
        <f t="shared" si="20"/>
        <v>10.145257845912043</v>
      </c>
      <c r="AH78" s="10">
        <f t="shared" si="21"/>
        <v>49.464742154087958</v>
      </c>
      <c r="AI78" s="10">
        <f t="shared" si="22"/>
        <v>7559.4786422799452</v>
      </c>
      <c r="AJ78" s="16">
        <f t="shared" si="23"/>
        <v>59.349277788623048</v>
      </c>
      <c r="AK78" s="6"/>
      <c r="AL78" s="9">
        <f t="shared" si="24"/>
        <v>51</v>
      </c>
      <c r="AM78" s="10">
        <f t="shared" si="25"/>
        <v>124.91</v>
      </c>
      <c r="AN78" s="10">
        <f t="shared" si="26"/>
        <v>10</v>
      </c>
      <c r="AO78" s="10">
        <f t="shared" si="27"/>
        <v>114.91</v>
      </c>
      <c r="AP78" s="10">
        <f t="shared" si="28"/>
        <v>21.98306415610806</v>
      </c>
      <c r="AQ78" s="10">
        <f t="shared" si="29"/>
        <v>92.92693584389194</v>
      </c>
      <c r="AR78" s="10">
        <f t="shared" si="30"/>
        <v>15424.530115526502</v>
      </c>
      <c r="AS78" s="16">
        <f t="shared" si="31"/>
        <v>114.73948751860246</v>
      </c>
      <c r="AU78" s="2"/>
      <c r="AV78" s="2"/>
      <c r="AW78" s="2"/>
      <c r="AX78" s="2"/>
      <c r="AY78" s="9">
        <f t="shared" si="32"/>
        <v>51</v>
      </c>
      <c r="AZ78" s="31">
        <f t="shared" si="33"/>
        <v>51</v>
      </c>
      <c r="BA78" s="31">
        <f t="shared" si="2"/>
        <v>0</v>
      </c>
      <c r="BB78" s="10">
        <f t="shared" si="81"/>
        <v>30</v>
      </c>
      <c r="BC78" s="28">
        <f t="shared" si="34"/>
        <v>30</v>
      </c>
      <c r="BD78" s="10">
        <f t="shared" si="35"/>
        <v>0</v>
      </c>
      <c r="BE78" s="10">
        <f t="shared" si="82"/>
        <v>0</v>
      </c>
      <c r="BF78" s="44">
        <f t="shared" si="36"/>
        <v>60000</v>
      </c>
      <c r="BG78" s="80">
        <f t="shared" si="37"/>
        <v>27.557318273621597</v>
      </c>
      <c r="BH78" s="118"/>
      <c r="BI78" s="9">
        <f t="shared" si="38"/>
        <v>51</v>
      </c>
      <c r="BJ78" s="28">
        <f t="shared" si="39"/>
        <v>66.599999999999994</v>
      </c>
      <c r="BK78" s="28">
        <f t="shared" si="40"/>
        <v>5.5</v>
      </c>
      <c r="BL78" s="28">
        <f t="shared" si="41"/>
        <v>61.1</v>
      </c>
      <c r="BM78" s="28">
        <f t="shared" si="42"/>
        <v>13.029068235404901</v>
      </c>
      <c r="BN78" s="28">
        <f t="shared" si="43"/>
        <v>48.070931764595102</v>
      </c>
      <c r="BO78" s="36">
        <f t="shared" si="44"/>
        <v>8637.9745585053406</v>
      </c>
      <c r="BP78" s="80">
        <f t="shared" si="45"/>
        <v>61.177246567439937</v>
      </c>
      <c r="BQ78" s="9">
        <f t="shared" si="46"/>
        <v>51</v>
      </c>
      <c r="BR78" s="28">
        <f t="shared" si="47"/>
        <v>76.53</v>
      </c>
      <c r="BS78" s="28">
        <f t="shared" si="48"/>
        <v>6.5</v>
      </c>
      <c r="BT78" s="28">
        <f t="shared" si="49"/>
        <v>70.03</v>
      </c>
      <c r="BU78" s="28">
        <f t="shared" si="50"/>
        <v>16.513034982144351</v>
      </c>
      <c r="BV78" s="28">
        <f t="shared" si="51"/>
        <v>53.516965017855654</v>
      </c>
      <c r="BW78" s="36">
        <f t="shared" si="52"/>
        <v>10375.768286862787</v>
      </c>
      <c r="BX78" s="80">
        <f t="shared" si="53"/>
        <v>70.298718916008696</v>
      </c>
      <c r="BY78" s="9">
        <f t="shared" si="54"/>
        <v>51</v>
      </c>
      <c r="BZ78" s="28">
        <f t="shared" si="55"/>
        <v>80.33</v>
      </c>
      <c r="CA78" s="28">
        <f t="shared" si="56"/>
        <v>7</v>
      </c>
      <c r="CB78" s="28">
        <f t="shared" si="57"/>
        <v>73.33</v>
      </c>
      <c r="CC78" s="28">
        <f t="shared" si="58"/>
        <v>18.99218993970587</v>
      </c>
      <c r="CD78" s="28">
        <f t="shared" si="59"/>
        <v>54.337810060294132</v>
      </c>
      <c r="CE78" s="36">
        <f t="shared" si="60"/>
        <v>11340.976153763228</v>
      </c>
      <c r="CF78" s="80">
        <f t="shared" si="61"/>
        <v>73.789312564000767</v>
      </c>
      <c r="CG78" s="9">
        <f t="shared" si="62"/>
        <v>0</v>
      </c>
      <c r="CH78" s="28">
        <f t="shared" si="63"/>
        <v>0</v>
      </c>
      <c r="CI78" s="28">
        <f t="shared" si="64"/>
        <v>0</v>
      </c>
      <c r="CJ78" s="28">
        <f t="shared" si="65"/>
        <v>0</v>
      </c>
      <c r="CK78" s="28">
        <f t="shared" si="66"/>
        <v>0</v>
      </c>
      <c r="CL78" s="28">
        <f t="shared" si="67"/>
        <v>0</v>
      </c>
      <c r="CM78" s="36">
        <f t="shared" si="68"/>
        <v>0</v>
      </c>
      <c r="CN78" s="80">
        <f t="shared" si="69"/>
        <v>0</v>
      </c>
      <c r="CO78" s="9">
        <f t="shared" si="70"/>
        <v>51</v>
      </c>
      <c r="CP78" s="28">
        <f t="shared" si="71"/>
        <v>650.65651834317919</v>
      </c>
      <c r="CQ78" s="28">
        <f t="shared" si="72"/>
        <v>53.5</v>
      </c>
      <c r="CR78" s="28">
        <f t="shared" si="73"/>
        <v>597.15651834317919</v>
      </c>
      <c r="CS78" s="28">
        <f t="shared" si="74"/>
        <v>141.96747888896692</v>
      </c>
      <c r="CT78" s="28">
        <f t="shared" si="75"/>
        <v>455.18903945421226</v>
      </c>
      <c r="CU78" s="36">
        <f t="shared" si="76"/>
        <v>84725.298293925938</v>
      </c>
      <c r="CV78" s="122">
        <f t="shared" si="77"/>
        <v>0</v>
      </c>
      <c r="CW78" s="125">
        <f t="shared" si="78"/>
        <v>597.15651834317919</v>
      </c>
      <c r="CX78" s="138">
        <f t="shared" si="83"/>
        <v>1127.1765183431792</v>
      </c>
    </row>
    <row r="79" spans="2:102" x14ac:dyDescent="0.3">
      <c r="B79" s="86">
        <v>52</v>
      </c>
      <c r="C79" s="155">
        <f t="shared" si="3"/>
        <v>1127.1765183431792</v>
      </c>
      <c r="D79" s="10">
        <f t="shared" si="4"/>
        <v>120</v>
      </c>
      <c r="E79" s="10">
        <f t="shared" si="5"/>
        <v>1007.1765183431792</v>
      </c>
      <c r="F79" s="10">
        <f t="shared" si="6"/>
        <v>226.04566912182415</v>
      </c>
      <c r="G79" s="10">
        <f t="shared" si="7"/>
        <v>781.13084922135499</v>
      </c>
      <c r="H79" s="10">
        <f t="shared" si="1"/>
        <v>200978.27725258825</v>
      </c>
      <c r="I79" s="146">
        <f t="shared" si="79"/>
        <v>-1007.1765183431792</v>
      </c>
      <c r="J79" s="147">
        <f t="shared" si="80"/>
        <v>-1127.1765183431792</v>
      </c>
      <c r="S79" s="86">
        <v>52</v>
      </c>
      <c r="T79" s="9">
        <f t="shared" si="8"/>
        <v>52</v>
      </c>
      <c r="U79" s="10">
        <f t="shared" si="9"/>
        <v>33.54</v>
      </c>
      <c r="V79" s="10">
        <f t="shared" si="10"/>
        <v>2.5</v>
      </c>
      <c r="W79" s="10">
        <f t="shared" si="11"/>
        <v>31.04</v>
      </c>
      <c r="X79" s="10">
        <f t="shared" si="12"/>
        <v>4.6192275636823092</v>
      </c>
      <c r="Y79" s="10">
        <f t="shared" si="13"/>
        <v>26.420772436317691</v>
      </c>
      <c r="Z79" s="10">
        <f t="shared" si="14"/>
        <v>3668.9612785095301</v>
      </c>
      <c r="AA79" s="16">
        <f t="shared" si="15"/>
        <v>30.757818798577983</v>
      </c>
      <c r="AB79" s="6"/>
      <c r="AC79" s="9">
        <f t="shared" si="16"/>
        <v>52</v>
      </c>
      <c r="AD79" s="10">
        <f t="shared" si="17"/>
        <v>64.61</v>
      </c>
      <c r="AE79" s="10">
        <f t="shared" si="18"/>
        <v>5</v>
      </c>
      <c r="AF79" s="10">
        <f t="shared" si="19"/>
        <v>59.61</v>
      </c>
      <c r="AG79" s="10">
        <f t="shared" si="20"/>
        <v>10.079304856373261</v>
      </c>
      <c r="AH79" s="10">
        <f t="shared" si="21"/>
        <v>49.530695143626737</v>
      </c>
      <c r="AI79" s="10">
        <f t="shared" si="22"/>
        <v>7509.9479471363184</v>
      </c>
      <c r="AJ79" s="16">
        <f t="shared" si="23"/>
        <v>59.250526910438985</v>
      </c>
      <c r="AK79" s="6"/>
      <c r="AL79" s="9">
        <f t="shared" si="24"/>
        <v>52</v>
      </c>
      <c r="AM79" s="10">
        <f t="shared" si="25"/>
        <v>124.91</v>
      </c>
      <c r="AN79" s="10">
        <f t="shared" si="26"/>
        <v>10</v>
      </c>
      <c r="AO79" s="10">
        <f t="shared" si="27"/>
        <v>114.91</v>
      </c>
      <c r="AP79" s="10">
        <f t="shared" si="28"/>
        <v>21.851417663662545</v>
      </c>
      <c r="AQ79" s="10">
        <f t="shared" si="29"/>
        <v>93.058582336337452</v>
      </c>
      <c r="AR79" s="10">
        <f t="shared" si="30"/>
        <v>15331.471533190164</v>
      </c>
      <c r="AS79" s="16">
        <f t="shared" si="31"/>
        <v>114.54857322988599</v>
      </c>
      <c r="AU79" s="2"/>
      <c r="AV79" s="2"/>
      <c r="AW79" s="2"/>
      <c r="AX79" s="2"/>
      <c r="AY79" s="9">
        <f t="shared" si="32"/>
        <v>52</v>
      </c>
      <c r="AZ79" s="31">
        <f t="shared" si="33"/>
        <v>52</v>
      </c>
      <c r="BA79" s="31">
        <f t="shared" si="2"/>
        <v>0</v>
      </c>
      <c r="BB79" s="10">
        <f t="shared" si="81"/>
        <v>30</v>
      </c>
      <c r="BC79" s="28">
        <f t="shared" si="34"/>
        <v>30</v>
      </c>
      <c r="BD79" s="10">
        <f t="shared" si="35"/>
        <v>0</v>
      </c>
      <c r="BE79" s="10">
        <f t="shared" si="82"/>
        <v>0</v>
      </c>
      <c r="BF79" s="44">
        <f t="shared" si="36"/>
        <v>60000</v>
      </c>
      <c r="BG79" s="80">
        <f t="shared" si="37"/>
        <v>27.51146583057065</v>
      </c>
      <c r="BH79" s="118"/>
      <c r="BI79" s="9">
        <f t="shared" si="38"/>
        <v>52</v>
      </c>
      <c r="BJ79" s="28">
        <f t="shared" si="39"/>
        <v>66.599999999999994</v>
      </c>
      <c r="BK79" s="28">
        <f t="shared" si="40"/>
        <v>5.5</v>
      </c>
      <c r="BL79" s="28">
        <f t="shared" si="41"/>
        <v>61.1</v>
      </c>
      <c r="BM79" s="28">
        <f t="shared" si="42"/>
        <v>12.95696183775801</v>
      </c>
      <c r="BN79" s="28">
        <f t="shared" si="43"/>
        <v>48.143038162241993</v>
      </c>
      <c r="BO79" s="36">
        <f t="shared" si="44"/>
        <v>8589.8315203430993</v>
      </c>
      <c r="BP79" s="80">
        <f t="shared" si="45"/>
        <v>61.075454143866835</v>
      </c>
      <c r="BQ79" s="9">
        <f t="shared" si="46"/>
        <v>52</v>
      </c>
      <c r="BR79" s="28">
        <f t="shared" si="47"/>
        <v>76.53</v>
      </c>
      <c r="BS79" s="28">
        <f t="shared" si="48"/>
        <v>6.5</v>
      </c>
      <c r="BT79" s="28">
        <f t="shared" si="49"/>
        <v>70.03</v>
      </c>
      <c r="BU79" s="28">
        <f t="shared" si="50"/>
        <v>16.428299787532747</v>
      </c>
      <c r="BV79" s="28">
        <f t="shared" si="51"/>
        <v>53.60170021246725</v>
      </c>
      <c r="BW79" s="36">
        <f t="shared" si="52"/>
        <v>10322.166586650319</v>
      </c>
      <c r="BX79" s="80">
        <f t="shared" si="53"/>
        <v>70.181749333785731</v>
      </c>
      <c r="BY79" s="9">
        <f t="shared" si="54"/>
        <v>52</v>
      </c>
      <c r="BZ79" s="28">
        <f t="shared" si="55"/>
        <v>80.33</v>
      </c>
      <c r="CA79" s="28">
        <f t="shared" si="56"/>
        <v>7</v>
      </c>
      <c r="CB79" s="28">
        <f t="shared" si="57"/>
        <v>73.33</v>
      </c>
      <c r="CC79" s="28">
        <f t="shared" si="58"/>
        <v>18.901626922938714</v>
      </c>
      <c r="CD79" s="28">
        <f t="shared" si="59"/>
        <v>54.428373077061281</v>
      </c>
      <c r="CE79" s="36">
        <f t="shared" si="60"/>
        <v>11286.547780686165</v>
      </c>
      <c r="CF79" s="80">
        <f t="shared" si="61"/>
        <v>73.666535005658005</v>
      </c>
      <c r="CG79" s="9">
        <f t="shared" si="62"/>
        <v>0</v>
      </c>
      <c r="CH79" s="28">
        <f t="shared" si="63"/>
        <v>0</v>
      </c>
      <c r="CI79" s="28">
        <f t="shared" si="64"/>
        <v>0</v>
      </c>
      <c r="CJ79" s="28">
        <f t="shared" si="65"/>
        <v>0</v>
      </c>
      <c r="CK79" s="28">
        <f t="shared" si="66"/>
        <v>0</v>
      </c>
      <c r="CL79" s="28">
        <f t="shared" si="67"/>
        <v>0</v>
      </c>
      <c r="CM79" s="36">
        <f t="shared" si="68"/>
        <v>0</v>
      </c>
      <c r="CN79" s="80">
        <f t="shared" si="69"/>
        <v>0</v>
      </c>
      <c r="CO79" s="9">
        <f t="shared" si="70"/>
        <v>52</v>
      </c>
      <c r="CP79" s="28">
        <f t="shared" si="71"/>
        <v>650.65651834317919</v>
      </c>
      <c r="CQ79" s="28">
        <f t="shared" si="72"/>
        <v>53.5</v>
      </c>
      <c r="CR79" s="28">
        <f t="shared" si="73"/>
        <v>597.15651834317919</v>
      </c>
      <c r="CS79" s="28">
        <f t="shared" si="74"/>
        <v>141.20883048987656</v>
      </c>
      <c r="CT79" s="28">
        <f t="shared" si="75"/>
        <v>455.94768785330263</v>
      </c>
      <c r="CU79" s="36">
        <f t="shared" si="76"/>
        <v>84269.350606072636</v>
      </c>
      <c r="CV79" s="122">
        <f t="shared" si="77"/>
        <v>0</v>
      </c>
      <c r="CW79" s="125">
        <f t="shared" si="78"/>
        <v>597.15651834317919</v>
      </c>
      <c r="CX79" s="138">
        <f t="shared" si="83"/>
        <v>1127.1765183431792</v>
      </c>
    </row>
    <row r="80" spans="2:102" x14ac:dyDescent="0.3">
      <c r="B80" s="86">
        <v>53</v>
      </c>
      <c r="C80" s="155">
        <f t="shared" si="3"/>
        <v>1127.1765183431792</v>
      </c>
      <c r="D80" s="10">
        <f t="shared" si="4"/>
        <v>120</v>
      </c>
      <c r="E80" s="10">
        <f t="shared" si="5"/>
        <v>1007.1765183431792</v>
      </c>
      <c r="F80" s="10">
        <f t="shared" si="6"/>
        <v>224.80705855364704</v>
      </c>
      <c r="G80" s="10">
        <f t="shared" si="7"/>
        <v>782.36945978953213</v>
      </c>
      <c r="H80" s="10">
        <f t="shared" si="1"/>
        <v>200195.90779279871</v>
      </c>
      <c r="I80" s="146">
        <f t="shared" si="79"/>
        <v>-1007.1765183431792</v>
      </c>
      <c r="J80" s="147">
        <f t="shared" si="80"/>
        <v>-1127.1765183431792</v>
      </c>
      <c r="S80" s="86">
        <v>53</v>
      </c>
      <c r="T80" s="9">
        <f t="shared" si="8"/>
        <v>53</v>
      </c>
      <c r="U80" s="10">
        <f t="shared" si="9"/>
        <v>33.54</v>
      </c>
      <c r="V80" s="10">
        <f t="shared" si="10"/>
        <v>2.5</v>
      </c>
      <c r="W80" s="10">
        <f t="shared" si="11"/>
        <v>31.04</v>
      </c>
      <c r="X80" s="10">
        <f t="shared" si="12"/>
        <v>4.5862015981369124</v>
      </c>
      <c r="Y80" s="10">
        <f t="shared" si="13"/>
        <v>26.453798401863086</v>
      </c>
      <c r="Z80" s="10">
        <f t="shared" si="14"/>
        <v>3642.5074801076671</v>
      </c>
      <c r="AA80" s="16">
        <f t="shared" si="15"/>
        <v>30.706641063472194</v>
      </c>
      <c r="AB80" s="6"/>
      <c r="AC80" s="9">
        <f t="shared" si="16"/>
        <v>53</v>
      </c>
      <c r="AD80" s="10">
        <f t="shared" si="17"/>
        <v>64.61</v>
      </c>
      <c r="AE80" s="10">
        <f t="shared" si="18"/>
        <v>5</v>
      </c>
      <c r="AF80" s="10">
        <f t="shared" si="19"/>
        <v>59.61</v>
      </c>
      <c r="AG80" s="10">
        <f t="shared" si="20"/>
        <v>10.013263929515091</v>
      </c>
      <c r="AH80" s="10">
        <f t="shared" si="21"/>
        <v>49.596736070484909</v>
      </c>
      <c r="AI80" s="10">
        <f t="shared" si="22"/>
        <v>7460.351211065833</v>
      </c>
      <c r="AJ80" s="16">
        <f t="shared" si="23"/>
        <v>59.151940343200309</v>
      </c>
      <c r="AK80" s="6"/>
      <c r="AL80" s="9">
        <f t="shared" si="24"/>
        <v>53</v>
      </c>
      <c r="AM80" s="10">
        <f t="shared" si="25"/>
        <v>124.91</v>
      </c>
      <c r="AN80" s="10">
        <f t="shared" si="26"/>
        <v>10</v>
      </c>
      <c r="AO80" s="10">
        <f t="shared" si="27"/>
        <v>114.91</v>
      </c>
      <c r="AP80" s="10">
        <f t="shared" si="28"/>
        <v>21.719584672019398</v>
      </c>
      <c r="AQ80" s="10">
        <f t="shared" si="29"/>
        <v>93.190415327980602</v>
      </c>
      <c r="AR80" s="10">
        <f t="shared" si="30"/>
        <v>15238.281117862183</v>
      </c>
      <c r="AS80" s="16">
        <f t="shared" si="31"/>
        <v>114.35797660221562</v>
      </c>
      <c r="AU80" s="2"/>
      <c r="AV80" s="2"/>
      <c r="AW80" s="2"/>
      <c r="AX80" s="2"/>
      <c r="AY80" s="9">
        <f t="shared" si="32"/>
        <v>53</v>
      </c>
      <c r="AZ80" s="31">
        <f t="shared" si="33"/>
        <v>53</v>
      </c>
      <c r="BA80" s="31">
        <f t="shared" si="2"/>
        <v>0</v>
      </c>
      <c r="BB80" s="10">
        <f t="shared" si="81"/>
        <v>30</v>
      </c>
      <c r="BC80" s="28">
        <f t="shared" si="34"/>
        <v>30</v>
      </c>
      <c r="BD80" s="10">
        <f t="shared" si="35"/>
        <v>0</v>
      </c>
      <c r="BE80" s="10">
        <f t="shared" si="82"/>
        <v>0</v>
      </c>
      <c r="BF80" s="44">
        <f t="shared" si="36"/>
        <v>60000</v>
      </c>
      <c r="BG80" s="80">
        <f t="shared" si="37"/>
        <v>27.465689681102141</v>
      </c>
      <c r="BH80" s="118"/>
      <c r="BI80" s="9">
        <f t="shared" si="38"/>
        <v>53</v>
      </c>
      <c r="BJ80" s="28">
        <f t="shared" si="39"/>
        <v>66.599999999999994</v>
      </c>
      <c r="BK80" s="28">
        <f t="shared" si="40"/>
        <v>5.5</v>
      </c>
      <c r="BL80" s="28">
        <f t="shared" si="41"/>
        <v>61.1</v>
      </c>
      <c r="BM80" s="28">
        <f t="shared" si="42"/>
        <v>12.884747280514647</v>
      </c>
      <c r="BN80" s="28">
        <f t="shared" si="43"/>
        <v>48.215252719485356</v>
      </c>
      <c r="BO80" s="36">
        <f t="shared" si="44"/>
        <v>8541.6162676236145</v>
      </c>
      <c r="BP80" s="80">
        <f t="shared" si="45"/>
        <v>60.973831092046751</v>
      </c>
      <c r="BQ80" s="9">
        <f t="shared" si="46"/>
        <v>53</v>
      </c>
      <c r="BR80" s="28">
        <f t="shared" si="47"/>
        <v>76.53</v>
      </c>
      <c r="BS80" s="28">
        <f t="shared" si="48"/>
        <v>6.5</v>
      </c>
      <c r="BT80" s="28">
        <f t="shared" si="49"/>
        <v>70.03</v>
      </c>
      <c r="BU80" s="28">
        <f t="shared" si="50"/>
        <v>16.343430428863005</v>
      </c>
      <c r="BV80" s="28">
        <f t="shared" si="51"/>
        <v>53.686569571136999</v>
      </c>
      <c r="BW80" s="36">
        <f t="shared" si="52"/>
        <v>10268.480017079182</v>
      </c>
      <c r="BX80" s="80">
        <f t="shared" si="53"/>
        <v>70.064974376491563</v>
      </c>
      <c r="BY80" s="9">
        <f t="shared" si="54"/>
        <v>53</v>
      </c>
      <c r="BZ80" s="28">
        <f t="shared" si="55"/>
        <v>80.33</v>
      </c>
      <c r="CA80" s="28">
        <f t="shared" si="56"/>
        <v>7</v>
      </c>
      <c r="CB80" s="28">
        <f t="shared" si="57"/>
        <v>73.33</v>
      </c>
      <c r="CC80" s="28">
        <f t="shared" si="58"/>
        <v>18.810912967810278</v>
      </c>
      <c r="CD80" s="28">
        <f t="shared" si="59"/>
        <v>54.519087032189717</v>
      </c>
      <c r="CE80" s="36">
        <f t="shared" si="60"/>
        <v>11232.028693653976</v>
      </c>
      <c r="CF80" s="80">
        <f t="shared" si="61"/>
        <v>73.543961736097827</v>
      </c>
      <c r="CG80" s="9">
        <f t="shared" si="62"/>
        <v>0</v>
      </c>
      <c r="CH80" s="28">
        <f t="shared" si="63"/>
        <v>0</v>
      </c>
      <c r="CI80" s="28">
        <f t="shared" si="64"/>
        <v>0</v>
      </c>
      <c r="CJ80" s="28">
        <f t="shared" si="65"/>
        <v>0</v>
      </c>
      <c r="CK80" s="28">
        <f t="shared" si="66"/>
        <v>0</v>
      </c>
      <c r="CL80" s="28">
        <f t="shared" si="67"/>
        <v>0</v>
      </c>
      <c r="CM80" s="36">
        <f t="shared" si="68"/>
        <v>0</v>
      </c>
      <c r="CN80" s="80">
        <f t="shared" si="69"/>
        <v>0</v>
      </c>
      <c r="CO80" s="9">
        <f t="shared" si="70"/>
        <v>53</v>
      </c>
      <c r="CP80" s="28">
        <f t="shared" si="71"/>
        <v>650.65651834317919</v>
      </c>
      <c r="CQ80" s="28">
        <f t="shared" si="72"/>
        <v>53.5</v>
      </c>
      <c r="CR80" s="28">
        <f t="shared" si="73"/>
        <v>597.15651834317919</v>
      </c>
      <c r="CS80" s="28">
        <f t="shared" si="74"/>
        <v>140.44891767678772</v>
      </c>
      <c r="CT80" s="28">
        <f t="shared" si="75"/>
        <v>456.7076006663915</v>
      </c>
      <c r="CU80" s="36">
        <f t="shared" si="76"/>
        <v>83812.643005406251</v>
      </c>
      <c r="CV80" s="122">
        <f t="shared" si="77"/>
        <v>0</v>
      </c>
      <c r="CW80" s="125">
        <f t="shared" si="78"/>
        <v>597.15651834317919</v>
      </c>
      <c r="CX80" s="138">
        <f t="shared" si="83"/>
        <v>1127.1765183431792</v>
      </c>
    </row>
    <row r="81" spans="2:102" x14ac:dyDescent="0.3">
      <c r="B81" s="86">
        <v>54</v>
      </c>
      <c r="C81" s="155">
        <f t="shared" si="3"/>
        <v>1127.1765183431792</v>
      </c>
      <c r="D81" s="10">
        <f t="shared" si="4"/>
        <v>120</v>
      </c>
      <c r="E81" s="10">
        <f t="shared" si="5"/>
        <v>1007.1765183431792</v>
      </c>
      <c r="F81" s="10">
        <f t="shared" si="6"/>
        <v>223.56647147543828</v>
      </c>
      <c r="G81" s="10">
        <f t="shared" si="7"/>
        <v>783.61004686774083</v>
      </c>
      <c r="H81" s="10">
        <f t="shared" si="1"/>
        <v>199412.29774593096</v>
      </c>
      <c r="I81" s="146">
        <f t="shared" si="79"/>
        <v>-1007.1765183431792</v>
      </c>
      <c r="J81" s="147">
        <f t="shared" si="80"/>
        <v>-1127.1765183431792</v>
      </c>
      <c r="S81" s="86">
        <v>54</v>
      </c>
      <c r="T81" s="9">
        <f t="shared" si="8"/>
        <v>54</v>
      </c>
      <c r="U81" s="10">
        <f t="shared" si="9"/>
        <v>33.54</v>
      </c>
      <c r="V81" s="10">
        <f t="shared" si="10"/>
        <v>2.5</v>
      </c>
      <c r="W81" s="10">
        <f t="shared" si="11"/>
        <v>31.04</v>
      </c>
      <c r="X81" s="10">
        <f t="shared" si="12"/>
        <v>4.5531343501345836</v>
      </c>
      <c r="Y81" s="10">
        <f t="shared" si="13"/>
        <v>26.486865649865415</v>
      </c>
      <c r="Z81" s="10">
        <f t="shared" si="14"/>
        <v>3616.0206144578019</v>
      </c>
      <c r="AA81" s="16">
        <f t="shared" si="15"/>
        <v>30.655548482667747</v>
      </c>
      <c r="AB81" s="6"/>
      <c r="AC81" s="9">
        <f t="shared" si="16"/>
        <v>54</v>
      </c>
      <c r="AD81" s="10">
        <f t="shared" si="17"/>
        <v>64.61</v>
      </c>
      <c r="AE81" s="10">
        <f t="shared" si="18"/>
        <v>5</v>
      </c>
      <c r="AF81" s="10">
        <f t="shared" si="19"/>
        <v>59.61</v>
      </c>
      <c r="AG81" s="10">
        <f t="shared" si="20"/>
        <v>9.9471349480877773</v>
      </c>
      <c r="AH81" s="10">
        <f t="shared" si="21"/>
        <v>49.66286505191222</v>
      </c>
      <c r="AI81" s="10">
        <f t="shared" si="22"/>
        <v>7410.6883460139206</v>
      </c>
      <c r="AJ81" s="16">
        <f t="shared" si="23"/>
        <v>59.053517813511121</v>
      </c>
      <c r="AK81" s="6"/>
      <c r="AL81" s="9">
        <f t="shared" si="24"/>
        <v>54</v>
      </c>
      <c r="AM81" s="10">
        <f t="shared" si="25"/>
        <v>124.91</v>
      </c>
      <c r="AN81" s="10">
        <f t="shared" si="26"/>
        <v>10</v>
      </c>
      <c r="AO81" s="10">
        <f t="shared" si="27"/>
        <v>114.91</v>
      </c>
      <c r="AP81" s="10">
        <f t="shared" si="28"/>
        <v>21.587564916971427</v>
      </c>
      <c r="AQ81" s="10">
        <f t="shared" si="29"/>
        <v>93.322435083028566</v>
      </c>
      <c r="AR81" s="10">
        <f t="shared" si="30"/>
        <v>15144.958682779155</v>
      </c>
      <c r="AS81" s="16">
        <f t="shared" si="31"/>
        <v>114.16769710703721</v>
      </c>
      <c r="AU81" s="2"/>
      <c r="AV81" s="2"/>
      <c r="AW81" s="2"/>
      <c r="AX81" s="2"/>
      <c r="AY81" s="9">
        <f t="shared" si="32"/>
        <v>54</v>
      </c>
      <c r="AZ81" s="31">
        <f t="shared" si="33"/>
        <v>54</v>
      </c>
      <c r="BA81" s="31">
        <f t="shared" si="2"/>
        <v>0</v>
      </c>
      <c r="BB81" s="10">
        <f t="shared" si="81"/>
        <v>30</v>
      </c>
      <c r="BC81" s="28">
        <f t="shared" si="34"/>
        <v>30</v>
      </c>
      <c r="BD81" s="10">
        <f t="shared" si="35"/>
        <v>0</v>
      </c>
      <c r="BE81" s="10">
        <f t="shared" si="82"/>
        <v>0</v>
      </c>
      <c r="BF81" s="44">
        <f t="shared" si="36"/>
        <v>60000</v>
      </c>
      <c r="BG81" s="80">
        <f t="shared" si="37"/>
        <v>27.419989698271689</v>
      </c>
      <c r="BH81" s="118"/>
      <c r="BI81" s="9">
        <f t="shared" si="38"/>
        <v>54</v>
      </c>
      <c r="BJ81" s="28">
        <f t="shared" si="39"/>
        <v>66.599999999999994</v>
      </c>
      <c r="BK81" s="28">
        <f t="shared" si="40"/>
        <v>5.5</v>
      </c>
      <c r="BL81" s="28">
        <f t="shared" si="41"/>
        <v>61.1</v>
      </c>
      <c r="BM81" s="28">
        <f t="shared" si="42"/>
        <v>12.812424401435422</v>
      </c>
      <c r="BN81" s="28">
        <f t="shared" si="43"/>
        <v>48.28757559856458</v>
      </c>
      <c r="BO81" s="36">
        <f t="shared" si="44"/>
        <v>8493.3286920250503</v>
      </c>
      <c r="BP81" s="80">
        <f t="shared" si="45"/>
        <v>60.872377130163137</v>
      </c>
      <c r="BQ81" s="9">
        <f t="shared" si="46"/>
        <v>54</v>
      </c>
      <c r="BR81" s="28">
        <f t="shared" si="47"/>
        <v>76.53</v>
      </c>
      <c r="BS81" s="28">
        <f t="shared" si="48"/>
        <v>6.5</v>
      </c>
      <c r="BT81" s="28">
        <f t="shared" si="49"/>
        <v>70.03</v>
      </c>
      <c r="BU81" s="28">
        <f t="shared" si="50"/>
        <v>16.258426693708703</v>
      </c>
      <c r="BV81" s="28">
        <f t="shared" si="51"/>
        <v>53.771573306291302</v>
      </c>
      <c r="BW81" s="36">
        <f t="shared" si="52"/>
        <v>10214.708443772892</v>
      </c>
      <c r="BX81" s="80">
        <f t="shared" si="53"/>
        <v>69.948393720291079</v>
      </c>
      <c r="BY81" s="9">
        <f t="shared" si="54"/>
        <v>54</v>
      </c>
      <c r="BZ81" s="28">
        <f t="shared" si="55"/>
        <v>80.33</v>
      </c>
      <c r="CA81" s="28">
        <f t="shared" si="56"/>
        <v>7</v>
      </c>
      <c r="CB81" s="28">
        <f t="shared" si="57"/>
        <v>73.33</v>
      </c>
      <c r="CC81" s="28">
        <f t="shared" si="58"/>
        <v>18.720047822756626</v>
      </c>
      <c r="CD81" s="28">
        <f t="shared" si="59"/>
        <v>54.609952177243372</v>
      </c>
      <c r="CE81" s="36">
        <f t="shared" si="60"/>
        <v>11177.418741476733</v>
      </c>
      <c r="CF81" s="80">
        <f t="shared" si="61"/>
        <v>73.421592415405485</v>
      </c>
      <c r="CG81" s="9">
        <f t="shared" si="62"/>
        <v>0</v>
      </c>
      <c r="CH81" s="28">
        <f t="shared" si="63"/>
        <v>0</v>
      </c>
      <c r="CI81" s="28">
        <f t="shared" si="64"/>
        <v>0</v>
      </c>
      <c r="CJ81" s="28">
        <f t="shared" si="65"/>
        <v>0</v>
      </c>
      <c r="CK81" s="28">
        <f t="shared" si="66"/>
        <v>0</v>
      </c>
      <c r="CL81" s="28">
        <f t="shared" si="67"/>
        <v>0</v>
      </c>
      <c r="CM81" s="36">
        <f t="shared" si="68"/>
        <v>0</v>
      </c>
      <c r="CN81" s="80">
        <f t="shared" si="69"/>
        <v>0</v>
      </c>
      <c r="CO81" s="9">
        <f t="shared" si="70"/>
        <v>54</v>
      </c>
      <c r="CP81" s="28">
        <f t="shared" si="71"/>
        <v>650.65651834317919</v>
      </c>
      <c r="CQ81" s="28">
        <f t="shared" si="72"/>
        <v>53.5</v>
      </c>
      <c r="CR81" s="28">
        <f t="shared" si="73"/>
        <v>597.15651834317919</v>
      </c>
      <c r="CS81" s="28">
        <f t="shared" si="74"/>
        <v>139.68773834234375</v>
      </c>
      <c r="CT81" s="28">
        <f t="shared" si="75"/>
        <v>457.46878000083541</v>
      </c>
      <c r="CU81" s="36">
        <f t="shared" si="76"/>
        <v>83355.174225405412</v>
      </c>
      <c r="CV81" s="122">
        <f t="shared" si="77"/>
        <v>0</v>
      </c>
      <c r="CW81" s="125">
        <f t="shared" si="78"/>
        <v>597.15651834317919</v>
      </c>
      <c r="CX81" s="138">
        <f t="shared" si="83"/>
        <v>1127.1765183431792</v>
      </c>
    </row>
    <row r="82" spans="2:102" x14ac:dyDescent="0.3">
      <c r="B82" s="86">
        <v>55</v>
      </c>
      <c r="C82" s="155">
        <f t="shared" si="3"/>
        <v>1127.1765183431792</v>
      </c>
      <c r="D82" s="10">
        <f t="shared" si="4"/>
        <v>120</v>
      </c>
      <c r="E82" s="10">
        <f t="shared" si="5"/>
        <v>1007.1765183431792</v>
      </c>
      <c r="F82" s="10">
        <f t="shared" si="6"/>
        <v>222.32390471550951</v>
      </c>
      <c r="G82" s="10">
        <f t="shared" si="7"/>
        <v>784.85261362766971</v>
      </c>
      <c r="H82" s="10">
        <f t="shared" si="1"/>
        <v>198627.44513230328</v>
      </c>
      <c r="I82" s="146">
        <f t="shared" si="79"/>
        <v>-1007.1765183431792</v>
      </c>
      <c r="J82" s="147">
        <f t="shared" si="80"/>
        <v>-1127.1765183431792</v>
      </c>
      <c r="S82" s="86">
        <v>55</v>
      </c>
      <c r="T82" s="9">
        <f t="shared" si="8"/>
        <v>55</v>
      </c>
      <c r="U82" s="10">
        <f t="shared" si="9"/>
        <v>33.54</v>
      </c>
      <c r="V82" s="10">
        <f t="shared" si="10"/>
        <v>2.5</v>
      </c>
      <c r="W82" s="10">
        <f t="shared" si="11"/>
        <v>31.04</v>
      </c>
      <c r="X82" s="10">
        <f t="shared" si="12"/>
        <v>4.5200257680722524</v>
      </c>
      <c r="Y82" s="10">
        <f t="shared" si="13"/>
        <v>26.519974231927748</v>
      </c>
      <c r="Z82" s="10">
        <f t="shared" si="14"/>
        <v>3589.5006402258741</v>
      </c>
      <c r="AA82" s="16">
        <f t="shared" si="15"/>
        <v>30.604540914476949</v>
      </c>
      <c r="AB82" s="6"/>
      <c r="AC82" s="9">
        <f t="shared" si="16"/>
        <v>55</v>
      </c>
      <c r="AD82" s="10">
        <f t="shared" si="17"/>
        <v>64.61</v>
      </c>
      <c r="AE82" s="10">
        <f t="shared" si="18"/>
        <v>5</v>
      </c>
      <c r="AF82" s="10">
        <f t="shared" si="19"/>
        <v>59.61</v>
      </c>
      <c r="AG82" s="10">
        <f t="shared" si="20"/>
        <v>9.880917794685228</v>
      </c>
      <c r="AH82" s="10">
        <f t="shared" si="21"/>
        <v>49.729082205314768</v>
      </c>
      <c r="AI82" s="10">
        <f t="shared" si="22"/>
        <v>7360.959263808606</v>
      </c>
      <c r="AJ82" s="16">
        <f t="shared" si="23"/>
        <v>58.955259048430406</v>
      </c>
      <c r="AK82" s="6"/>
      <c r="AL82" s="9">
        <f t="shared" si="24"/>
        <v>55</v>
      </c>
      <c r="AM82" s="10">
        <f t="shared" si="25"/>
        <v>124.91</v>
      </c>
      <c r="AN82" s="10">
        <f t="shared" si="26"/>
        <v>10</v>
      </c>
      <c r="AO82" s="10">
        <f t="shared" si="27"/>
        <v>114.91</v>
      </c>
      <c r="AP82" s="10">
        <f t="shared" si="28"/>
        <v>21.455358133937139</v>
      </c>
      <c r="AQ82" s="10">
        <f t="shared" si="29"/>
        <v>93.454641866062858</v>
      </c>
      <c r="AR82" s="10">
        <f t="shared" si="30"/>
        <v>15051.504040913092</v>
      </c>
      <c r="AS82" s="16">
        <f t="shared" si="31"/>
        <v>113.97773421667608</v>
      </c>
      <c r="AU82" s="2"/>
      <c r="AV82" s="2"/>
      <c r="AW82" s="2"/>
      <c r="AX82" s="2"/>
      <c r="AY82" s="9">
        <f t="shared" si="32"/>
        <v>55</v>
      </c>
      <c r="AZ82" s="31">
        <f t="shared" si="33"/>
        <v>55</v>
      </c>
      <c r="BA82" s="31">
        <f t="shared" si="2"/>
        <v>0</v>
      </c>
      <c r="BB82" s="10">
        <f t="shared" si="81"/>
        <v>30</v>
      </c>
      <c r="BC82" s="28">
        <f t="shared" si="34"/>
        <v>30</v>
      </c>
      <c r="BD82" s="10">
        <f t="shared" si="35"/>
        <v>0</v>
      </c>
      <c r="BE82" s="10">
        <f t="shared" si="82"/>
        <v>0</v>
      </c>
      <c r="BF82" s="44">
        <f t="shared" si="36"/>
        <v>60000</v>
      </c>
      <c r="BG82" s="80">
        <f t="shared" si="37"/>
        <v>27.374365755346108</v>
      </c>
      <c r="BH82" s="118"/>
      <c r="BI82" s="9">
        <f t="shared" si="38"/>
        <v>55</v>
      </c>
      <c r="BJ82" s="28">
        <f t="shared" si="39"/>
        <v>66.599999999999994</v>
      </c>
      <c r="BK82" s="28">
        <f t="shared" si="40"/>
        <v>5.5</v>
      </c>
      <c r="BL82" s="28">
        <f t="shared" si="41"/>
        <v>61.1</v>
      </c>
      <c r="BM82" s="28">
        <f t="shared" si="42"/>
        <v>12.739993038037575</v>
      </c>
      <c r="BN82" s="28">
        <f t="shared" si="43"/>
        <v>48.360006961962426</v>
      </c>
      <c r="BO82" s="36">
        <f t="shared" si="44"/>
        <v>8444.9686850630878</v>
      </c>
      <c r="BP82" s="80">
        <f t="shared" si="45"/>
        <v>60.771091976868355</v>
      </c>
      <c r="BQ82" s="9">
        <f t="shared" si="46"/>
        <v>55</v>
      </c>
      <c r="BR82" s="28">
        <f t="shared" si="47"/>
        <v>76.53</v>
      </c>
      <c r="BS82" s="28">
        <f t="shared" si="48"/>
        <v>6.5</v>
      </c>
      <c r="BT82" s="28">
        <f t="shared" si="49"/>
        <v>70.03</v>
      </c>
      <c r="BU82" s="28">
        <f t="shared" si="50"/>
        <v>16.173288369307077</v>
      </c>
      <c r="BV82" s="28">
        <f t="shared" si="51"/>
        <v>53.856711630692928</v>
      </c>
      <c r="BW82" s="36">
        <f t="shared" si="52"/>
        <v>10160.851732142199</v>
      </c>
      <c r="BX82" s="80">
        <f t="shared" si="53"/>
        <v>69.83200704188792</v>
      </c>
      <c r="BY82" s="9">
        <f t="shared" si="54"/>
        <v>55</v>
      </c>
      <c r="BZ82" s="28">
        <f t="shared" si="55"/>
        <v>80.33</v>
      </c>
      <c r="CA82" s="28">
        <f t="shared" si="56"/>
        <v>7</v>
      </c>
      <c r="CB82" s="28">
        <f t="shared" si="57"/>
        <v>73.33</v>
      </c>
      <c r="CC82" s="28">
        <f t="shared" si="58"/>
        <v>18.629031235794553</v>
      </c>
      <c r="CD82" s="28">
        <f t="shared" si="59"/>
        <v>54.700968764205442</v>
      </c>
      <c r="CE82" s="36">
        <f t="shared" si="60"/>
        <v>11122.717772712527</v>
      </c>
      <c r="CF82" s="80">
        <f t="shared" si="61"/>
        <v>73.299426704231763</v>
      </c>
      <c r="CG82" s="9">
        <f t="shared" si="62"/>
        <v>0</v>
      </c>
      <c r="CH82" s="28">
        <f t="shared" si="63"/>
        <v>0</v>
      </c>
      <c r="CI82" s="28">
        <f t="shared" si="64"/>
        <v>0</v>
      </c>
      <c r="CJ82" s="28">
        <f t="shared" si="65"/>
        <v>0</v>
      </c>
      <c r="CK82" s="28">
        <f t="shared" si="66"/>
        <v>0</v>
      </c>
      <c r="CL82" s="28">
        <f t="shared" si="67"/>
        <v>0</v>
      </c>
      <c r="CM82" s="36">
        <f t="shared" si="68"/>
        <v>0</v>
      </c>
      <c r="CN82" s="80">
        <f t="shared" si="69"/>
        <v>0</v>
      </c>
      <c r="CO82" s="9">
        <f t="shared" si="70"/>
        <v>55</v>
      </c>
      <c r="CP82" s="28">
        <f t="shared" si="71"/>
        <v>650.65651834317919</v>
      </c>
      <c r="CQ82" s="28">
        <f t="shared" si="72"/>
        <v>53.5</v>
      </c>
      <c r="CR82" s="28">
        <f t="shared" si="73"/>
        <v>597.15651834317919</v>
      </c>
      <c r="CS82" s="28">
        <f t="shared" si="74"/>
        <v>138.9252903756757</v>
      </c>
      <c r="CT82" s="28">
        <f t="shared" si="75"/>
        <v>458.23122796750351</v>
      </c>
      <c r="CU82" s="36">
        <f t="shared" si="76"/>
        <v>82896.942997437902</v>
      </c>
      <c r="CV82" s="122">
        <f t="shared" si="77"/>
        <v>0</v>
      </c>
      <c r="CW82" s="125">
        <f t="shared" si="78"/>
        <v>597.15651834317919</v>
      </c>
      <c r="CX82" s="138">
        <f t="shared" si="83"/>
        <v>1127.1765183431792</v>
      </c>
    </row>
    <row r="83" spans="2:102" x14ac:dyDescent="0.3">
      <c r="B83" s="86">
        <v>56</v>
      </c>
      <c r="C83" s="155">
        <f t="shared" si="3"/>
        <v>1127.1765183431792</v>
      </c>
      <c r="D83" s="10">
        <f t="shared" si="4"/>
        <v>120</v>
      </c>
      <c r="E83" s="10">
        <f t="shared" si="5"/>
        <v>1007.1765183431792</v>
      </c>
      <c r="F83" s="10">
        <f t="shared" si="6"/>
        <v>221.07935509705788</v>
      </c>
      <c r="G83" s="10">
        <f t="shared" si="7"/>
        <v>786.09716324612123</v>
      </c>
      <c r="H83" s="10">
        <f t="shared" si="1"/>
        <v>197841.34796905715</v>
      </c>
      <c r="I83" s="146">
        <f t="shared" si="79"/>
        <v>-1007.1765183431792</v>
      </c>
      <c r="J83" s="147">
        <f t="shared" si="80"/>
        <v>-1127.1765183431792</v>
      </c>
      <c r="S83" s="86">
        <v>56</v>
      </c>
      <c r="T83" s="9">
        <f t="shared" si="8"/>
        <v>56</v>
      </c>
      <c r="U83" s="10">
        <f t="shared" si="9"/>
        <v>33.54</v>
      </c>
      <c r="V83" s="10">
        <f t="shared" si="10"/>
        <v>2.5</v>
      </c>
      <c r="W83" s="10">
        <f t="shared" si="11"/>
        <v>31.04</v>
      </c>
      <c r="X83" s="10">
        <f t="shared" si="12"/>
        <v>4.4868758002823421</v>
      </c>
      <c r="Y83" s="10">
        <f t="shared" si="13"/>
        <v>26.553124199717658</v>
      </c>
      <c r="Z83" s="10">
        <f t="shared" si="14"/>
        <v>3562.9475160261563</v>
      </c>
      <c r="AA83" s="16">
        <f t="shared" si="15"/>
        <v>30.553618217447863</v>
      </c>
      <c r="AB83" s="6"/>
      <c r="AC83" s="9">
        <f t="shared" si="16"/>
        <v>56</v>
      </c>
      <c r="AD83" s="10">
        <f t="shared" si="17"/>
        <v>64.61</v>
      </c>
      <c r="AE83" s="10">
        <f t="shared" si="18"/>
        <v>5</v>
      </c>
      <c r="AF83" s="10">
        <f t="shared" si="19"/>
        <v>59.61</v>
      </c>
      <c r="AG83" s="10">
        <f t="shared" si="20"/>
        <v>9.8146123517448078</v>
      </c>
      <c r="AH83" s="10">
        <f t="shared" si="21"/>
        <v>49.795387648255193</v>
      </c>
      <c r="AI83" s="10">
        <f t="shared" si="22"/>
        <v>7311.1638761603508</v>
      </c>
      <c r="AJ83" s="16">
        <f t="shared" si="23"/>
        <v>58.857163775471271</v>
      </c>
      <c r="AK83" s="6"/>
      <c r="AL83" s="9">
        <f t="shared" si="24"/>
        <v>56</v>
      </c>
      <c r="AM83" s="10">
        <f t="shared" si="25"/>
        <v>124.91</v>
      </c>
      <c r="AN83" s="10">
        <f t="shared" si="26"/>
        <v>10</v>
      </c>
      <c r="AO83" s="10">
        <f t="shared" si="27"/>
        <v>114.91</v>
      </c>
      <c r="AP83" s="10">
        <f t="shared" si="28"/>
        <v>21.322964057960217</v>
      </c>
      <c r="AQ83" s="10">
        <f t="shared" si="29"/>
        <v>93.587035942039776</v>
      </c>
      <c r="AR83" s="10">
        <f t="shared" si="30"/>
        <v>14957.917004971052</v>
      </c>
      <c r="AS83" s="16">
        <f t="shared" si="31"/>
        <v>113.7880874043355</v>
      </c>
      <c r="AU83" s="2"/>
      <c r="AV83" s="2"/>
      <c r="AW83" s="2"/>
      <c r="AX83" s="2"/>
      <c r="AY83" s="9">
        <f t="shared" si="32"/>
        <v>56</v>
      </c>
      <c r="AZ83" s="31">
        <f t="shared" si="33"/>
        <v>56</v>
      </c>
      <c r="BA83" s="31">
        <f t="shared" si="2"/>
        <v>0</v>
      </c>
      <c r="BB83" s="10">
        <f t="shared" si="81"/>
        <v>30</v>
      </c>
      <c r="BC83" s="28">
        <f t="shared" si="34"/>
        <v>30</v>
      </c>
      <c r="BD83" s="10">
        <f t="shared" si="35"/>
        <v>0</v>
      </c>
      <c r="BE83" s="10">
        <f t="shared" si="82"/>
        <v>0</v>
      </c>
      <c r="BF83" s="44">
        <f t="shared" si="36"/>
        <v>60000</v>
      </c>
      <c r="BG83" s="80">
        <f t="shared" si="37"/>
        <v>27.328817725803098</v>
      </c>
      <c r="BH83" s="118"/>
      <c r="BI83" s="9">
        <f t="shared" si="38"/>
        <v>56</v>
      </c>
      <c r="BJ83" s="28">
        <f t="shared" si="39"/>
        <v>66.599999999999994</v>
      </c>
      <c r="BK83" s="28">
        <f t="shared" si="40"/>
        <v>5.5</v>
      </c>
      <c r="BL83" s="28">
        <f t="shared" si="41"/>
        <v>61.1</v>
      </c>
      <c r="BM83" s="28">
        <f t="shared" si="42"/>
        <v>12.667453027594631</v>
      </c>
      <c r="BN83" s="28">
        <f t="shared" si="43"/>
        <v>48.432546972405369</v>
      </c>
      <c r="BO83" s="36">
        <f t="shared" si="44"/>
        <v>8396.5361380906816</v>
      </c>
      <c r="BP83" s="80">
        <f t="shared" si="45"/>
        <v>60.669975351282872</v>
      </c>
      <c r="BQ83" s="9">
        <f t="shared" si="46"/>
        <v>56</v>
      </c>
      <c r="BR83" s="28">
        <f t="shared" si="47"/>
        <v>76.53</v>
      </c>
      <c r="BS83" s="28">
        <f t="shared" si="48"/>
        <v>6.5</v>
      </c>
      <c r="BT83" s="28">
        <f t="shared" si="49"/>
        <v>70.03</v>
      </c>
      <c r="BU83" s="28">
        <f t="shared" si="50"/>
        <v>16.08801524255848</v>
      </c>
      <c r="BV83" s="28">
        <f t="shared" si="51"/>
        <v>53.941984757441517</v>
      </c>
      <c r="BW83" s="36">
        <f t="shared" si="52"/>
        <v>10106.909747384758</v>
      </c>
      <c r="BX83" s="80">
        <f t="shared" si="53"/>
        <v>69.715814018523702</v>
      </c>
      <c r="BY83" s="9">
        <f t="shared" si="54"/>
        <v>56</v>
      </c>
      <c r="BZ83" s="28">
        <f t="shared" si="55"/>
        <v>80.33</v>
      </c>
      <c r="CA83" s="28">
        <f t="shared" si="56"/>
        <v>7</v>
      </c>
      <c r="CB83" s="28">
        <f t="shared" si="57"/>
        <v>73.33</v>
      </c>
      <c r="CC83" s="28">
        <f t="shared" si="58"/>
        <v>18.537862954520879</v>
      </c>
      <c r="CD83" s="28">
        <f t="shared" si="59"/>
        <v>54.792137045479123</v>
      </c>
      <c r="CE83" s="36">
        <f t="shared" si="60"/>
        <v>11067.925635667048</v>
      </c>
      <c r="CF83" s="80">
        <f t="shared" si="61"/>
        <v>73.177464263792089</v>
      </c>
      <c r="CG83" s="9">
        <f t="shared" si="62"/>
        <v>0</v>
      </c>
      <c r="CH83" s="28">
        <f t="shared" si="63"/>
        <v>0</v>
      </c>
      <c r="CI83" s="28">
        <f t="shared" si="64"/>
        <v>0</v>
      </c>
      <c r="CJ83" s="28">
        <f t="shared" si="65"/>
        <v>0</v>
      </c>
      <c r="CK83" s="28">
        <f t="shared" si="66"/>
        <v>0</v>
      </c>
      <c r="CL83" s="28">
        <f t="shared" si="67"/>
        <v>0</v>
      </c>
      <c r="CM83" s="36">
        <f t="shared" si="68"/>
        <v>0</v>
      </c>
      <c r="CN83" s="80">
        <f t="shared" si="69"/>
        <v>0</v>
      </c>
      <c r="CO83" s="9">
        <f t="shared" si="70"/>
        <v>56</v>
      </c>
      <c r="CP83" s="28">
        <f t="shared" si="71"/>
        <v>650.65651834317919</v>
      </c>
      <c r="CQ83" s="28">
        <f t="shared" si="72"/>
        <v>53.5</v>
      </c>
      <c r="CR83" s="28">
        <f t="shared" si="73"/>
        <v>597.15651834317919</v>
      </c>
      <c r="CS83" s="28">
        <f t="shared" si="74"/>
        <v>138.16157166239651</v>
      </c>
      <c r="CT83" s="28">
        <f t="shared" si="75"/>
        <v>458.99494668078268</v>
      </c>
      <c r="CU83" s="36">
        <f t="shared" si="76"/>
        <v>82437.948050757113</v>
      </c>
      <c r="CV83" s="122">
        <f t="shared" si="77"/>
        <v>0</v>
      </c>
      <c r="CW83" s="125">
        <f t="shared" si="78"/>
        <v>597.15651834317919</v>
      </c>
      <c r="CX83" s="138">
        <f t="shared" si="83"/>
        <v>1127.1765183431792</v>
      </c>
    </row>
    <row r="84" spans="2:102" x14ac:dyDescent="0.3">
      <c r="B84" s="86">
        <v>57</v>
      </c>
      <c r="C84" s="155">
        <f t="shared" si="3"/>
        <v>1127.1765183431792</v>
      </c>
      <c r="D84" s="10">
        <f t="shared" si="4"/>
        <v>120</v>
      </c>
      <c r="E84" s="10">
        <f t="shared" si="5"/>
        <v>1007.1765183431792</v>
      </c>
      <c r="F84" s="10">
        <f t="shared" si="6"/>
        <v>219.83281943815766</v>
      </c>
      <c r="G84" s="10">
        <f t="shared" si="7"/>
        <v>787.34369890502148</v>
      </c>
      <c r="H84" s="10">
        <f t="shared" si="1"/>
        <v>197054.00427015213</v>
      </c>
      <c r="I84" s="146">
        <f t="shared" si="79"/>
        <v>-1007.1765183431792</v>
      </c>
      <c r="J84" s="147">
        <f t="shared" si="80"/>
        <v>-1127.1765183431792</v>
      </c>
      <c r="S84" s="86">
        <v>57</v>
      </c>
      <c r="T84" s="9">
        <f t="shared" si="8"/>
        <v>57</v>
      </c>
      <c r="U84" s="10">
        <f t="shared" si="9"/>
        <v>33.54</v>
      </c>
      <c r="V84" s="10">
        <f t="shared" si="10"/>
        <v>2.5</v>
      </c>
      <c r="W84" s="10">
        <f t="shared" si="11"/>
        <v>31.04</v>
      </c>
      <c r="X84" s="10">
        <f t="shared" si="12"/>
        <v>4.4536843950326954</v>
      </c>
      <c r="Y84" s="10">
        <f t="shared" si="13"/>
        <v>26.586315604967304</v>
      </c>
      <c r="Z84" s="10">
        <f t="shared" si="14"/>
        <v>3536.3612004211891</v>
      </c>
      <c r="AA84" s="16">
        <f t="shared" si="15"/>
        <v>30.502780250363923</v>
      </c>
      <c r="AB84" s="6"/>
      <c r="AC84" s="9">
        <f t="shared" si="16"/>
        <v>57</v>
      </c>
      <c r="AD84" s="10">
        <f t="shared" si="17"/>
        <v>64.61</v>
      </c>
      <c r="AE84" s="10">
        <f t="shared" si="18"/>
        <v>5</v>
      </c>
      <c r="AF84" s="10">
        <f t="shared" si="19"/>
        <v>59.61</v>
      </c>
      <c r="AG84" s="10">
        <f t="shared" si="20"/>
        <v>9.7482185015471341</v>
      </c>
      <c r="AH84" s="10">
        <f t="shared" si="21"/>
        <v>49.861781498452864</v>
      </c>
      <c r="AI84" s="10">
        <f t="shared" si="22"/>
        <v>7261.3020946618981</v>
      </c>
      <c r="AJ84" s="16">
        <f t="shared" si="23"/>
        <v>58.759231722600269</v>
      </c>
      <c r="AK84" s="6"/>
      <c r="AL84" s="9">
        <f t="shared" si="24"/>
        <v>57</v>
      </c>
      <c r="AM84" s="10">
        <f t="shared" si="25"/>
        <v>124.91</v>
      </c>
      <c r="AN84" s="10">
        <f t="shared" si="26"/>
        <v>10</v>
      </c>
      <c r="AO84" s="10">
        <f t="shared" si="27"/>
        <v>114.91</v>
      </c>
      <c r="AP84" s="10">
        <f t="shared" si="28"/>
        <v>21.190382423708993</v>
      </c>
      <c r="AQ84" s="10">
        <f t="shared" si="29"/>
        <v>93.719617576291</v>
      </c>
      <c r="AR84" s="10">
        <f t="shared" si="30"/>
        <v>14864.197387394761</v>
      </c>
      <c r="AS84" s="16">
        <f t="shared" si="31"/>
        <v>113.59875614409533</v>
      </c>
      <c r="AU84" s="2"/>
      <c r="AV84" s="2"/>
      <c r="AW84" s="2"/>
      <c r="AX84" s="2"/>
      <c r="AY84" s="9">
        <f t="shared" si="32"/>
        <v>57</v>
      </c>
      <c r="AZ84" s="31">
        <f t="shared" si="33"/>
        <v>57</v>
      </c>
      <c r="BA84" s="31">
        <f t="shared" si="2"/>
        <v>0</v>
      </c>
      <c r="BB84" s="10">
        <f t="shared" si="81"/>
        <v>30</v>
      </c>
      <c r="BC84" s="28">
        <f t="shared" si="34"/>
        <v>30</v>
      </c>
      <c r="BD84" s="10">
        <f t="shared" si="35"/>
        <v>0</v>
      </c>
      <c r="BE84" s="10">
        <f t="shared" si="82"/>
        <v>0</v>
      </c>
      <c r="BF84" s="44">
        <f t="shared" si="36"/>
        <v>60000</v>
      </c>
      <c r="BG84" s="80">
        <f t="shared" si="37"/>
        <v>27.28334548333088</v>
      </c>
      <c r="BH84" s="118"/>
      <c r="BI84" s="9">
        <f t="shared" si="38"/>
        <v>57</v>
      </c>
      <c r="BJ84" s="28">
        <f t="shared" si="39"/>
        <v>66.599999999999994</v>
      </c>
      <c r="BK84" s="28">
        <f t="shared" si="40"/>
        <v>5.5</v>
      </c>
      <c r="BL84" s="28">
        <f t="shared" si="41"/>
        <v>61.1</v>
      </c>
      <c r="BM84" s="28">
        <f t="shared" si="42"/>
        <v>12.594804207136022</v>
      </c>
      <c r="BN84" s="28">
        <f t="shared" si="43"/>
        <v>48.505195792863979</v>
      </c>
      <c r="BO84" s="36">
        <f t="shared" si="44"/>
        <v>8348.0309422978171</v>
      </c>
      <c r="BP84" s="80">
        <f t="shared" si="45"/>
        <v>60.56902697299455</v>
      </c>
      <c r="BQ84" s="9">
        <f t="shared" si="46"/>
        <v>57</v>
      </c>
      <c r="BR84" s="28">
        <f t="shared" si="47"/>
        <v>76.53</v>
      </c>
      <c r="BS84" s="28">
        <f t="shared" si="48"/>
        <v>6.5</v>
      </c>
      <c r="BT84" s="28">
        <f t="shared" si="49"/>
        <v>70.03</v>
      </c>
      <c r="BU84" s="28">
        <f t="shared" si="50"/>
        <v>16.002607100025866</v>
      </c>
      <c r="BV84" s="28">
        <f t="shared" si="51"/>
        <v>54.027392899974132</v>
      </c>
      <c r="BW84" s="36">
        <f t="shared" si="52"/>
        <v>10052.882354484784</v>
      </c>
      <c r="BX84" s="80">
        <f t="shared" si="53"/>
        <v>69.599814327977072</v>
      </c>
      <c r="BY84" s="9">
        <f t="shared" si="54"/>
        <v>57</v>
      </c>
      <c r="BZ84" s="28">
        <f t="shared" si="55"/>
        <v>80.33</v>
      </c>
      <c r="CA84" s="28">
        <f t="shared" si="56"/>
        <v>7</v>
      </c>
      <c r="CB84" s="28">
        <f t="shared" si="57"/>
        <v>73.33</v>
      </c>
      <c r="CC84" s="28">
        <f t="shared" si="58"/>
        <v>18.446542726111748</v>
      </c>
      <c r="CD84" s="28">
        <f t="shared" si="59"/>
        <v>54.883457273888254</v>
      </c>
      <c r="CE84" s="36">
        <f t="shared" si="60"/>
        <v>11013.04217839316</v>
      </c>
      <c r="CF84" s="80">
        <f t="shared" si="61"/>
        <v>73.055704755865648</v>
      </c>
      <c r="CG84" s="9">
        <f t="shared" si="62"/>
        <v>0</v>
      </c>
      <c r="CH84" s="28">
        <f t="shared" si="63"/>
        <v>0</v>
      </c>
      <c r="CI84" s="28">
        <f t="shared" si="64"/>
        <v>0</v>
      </c>
      <c r="CJ84" s="28">
        <f t="shared" si="65"/>
        <v>0</v>
      </c>
      <c r="CK84" s="28">
        <f t="shared" si="66"/>
        <v>0</v>
      </c>
      <c r="CL84" s="28">
        <f t="shared" si="67"/>
        <v>0</v>
      </c>
      <c r="CM84" s="36">
        <f t="shared" si="68"/>
        <v>0</v>
      </c>
      <c r="CN84" s="80">
        <f t="shared" si="69"/>
        <v>0</v>
      </c>
      <c r="CO84" s="9">
        <f t="shared" si="70"/>
        <v>57</v>
      </c>
      <c r="CP84" s="28">
        <f t="shared" si="71"/>
        <v>650.65651834317919</v>
      </c>
      <c r="CQ84" s="28">
        <f t="shared" si="72"/>
        <v>53.5</v>
      </c>
      <c r="CR84" s="28">
        <f t="shared" si="73"/>
        <v>597.15651834317919</v>
      </c>
      <c r="CS84" s="28">
        <f t="shared" si="74"/>
        <v>137.3965800845952</v>
      </c>
      <c r="CT84" s="28">
        <f t="shared" si="75"/>
        <v>459.75993825858399</v>
      </c>
      <c r="CU84" s="36">
        <f t="shared" si="76"/>
        <v>81978.188112498523</v>
      </c>
      <c r="CV84" s="122">
        <f t="shared" si="77"/>
        <v>0</v>
      </c>
      <c r="CW84" s="125">
        <f t="shared" si="78"/>
        <v>597.15651834317919</v>
      </c>
      <c r="CX84" s="138">
        <f t="shared" si="83"/>
        <v>1127.1765183431792</v>
      </c>
    </row>
    <row r="85" spans="2:102" x14ac:dyDescent="0.3">
      <c r="B85" s="86">
        <v>58</v>
      </c>
      <c r="C85" s="155">
        <f t="shared" si="3"/>
        <v>1127.1765183431792</v>
      </c>
      <c r="D85" s="10">
        <f t="shared" si="4"/>
        <v>120</v>
      </c>
      <c r="E85" s="10">
        <f t="shared" si="5"/>
        <v>1007.1765183431792</v>
      </c>
      <c r="F85" s="10">
        <f t="shared" si="6"/>
        <v>218.58429455175204</v>
      </c>
      <c r="G85" s="10">
        <f t="shared" si="7"/>
        <v>788.59222379142716</v>
      </c>
      <c r="H85" s="10">
        <f t="shared" si="1"/>
        <v>196265.4120463607</v>
      </c>
      <c r="I85" s="146">
        <f t="shared" si="79"/>
        <v>-1007.1765183431792</v>
      </c>
      <c r="J85" s="147">
        <f t="shared" si="80"/>
        <v>-1127.1765183431792</v>
      </c>
      <c r="S85" s="86">
        <v>58</v>
      </c>
      <c r="T85" s="9">
        <f t="shared" si="8"/>
        <v>58</v>
      </c>
      <c r="U85" s="10">
        <f t="shared" si="9"/>
        <v>33.54</v>
      </c>
      <c r="V85" s="10">
        <f t="shared" si="10"/>
        <v>2.5</v>
      </c>
      <c r="W85" s="10">
        <f t="shared" si="11"/>
        <v>31.04</v>
      </c>
      <c r="X85" s="10">
        <f t="shared" si="12"/>
        <v>4.4204515005264859</v>
      </c>
      <c r="Y85" s="10">
        <f t="shared" si="13"/>
        <v>26.619548499473513</v>
      </c>
      <c r="Z85" s="10">
        <f t="shared" si="14"/>
        <v>3509.7416519217154</v>
      </c>
      <c r="AA85" s="16">
        <f t="shared" si="15"/>
        <v>30.452026872243518</v>
      </c>
      <c r="AB85" s="6"/>
      <c r="AC85" s="9">
        <f t="shared" si="16"/>
        <v>58</v>
      </c>
      <c r="AD85" s="10">
        <f t="shared" si="17"/>
        <v>64.61</v>
      </c>
      <c r="AE85" s="10">
        <f t="shared" si="18"/>
        <v>5</v>
      </c>
      <c r="AF85" s="10">
        <f t="shared" si="19"/>
        <v>59.61</v>
      </c>
      <c r="AG85" s="10">
        <f t="shared" si="20"/>
        <v>9.6817361262158652</v>
      </c>
      <c r="AH85" s="10">
        <f t="shared" si="21"/>
        <v>49.928263873784132</v>
      </c>
      <c r="AI85" s="10">
        <f t="shared" si="22"/>
        <v>7211.373830788114</v>
      </c>
      <c r="AJ85" s="16">
        <f t="shared" si="23"/>
        <v>58.661462618236548</v>
      </c>
      <c r="AK85" s="6"/>
      <c r="AL85" s="9">
        <f t="shared" si="24"/>
        <v>58</v>
      </c>
      <c r="AM85" s="10">
        <f t="shared" si="25"/>
        <v>124.91</v>
      </c>
      <c r="AN85" s="10">
        <f t="shared" si="26"/>
        <v>10</v>
      </c>
      <c r="AO85" s="10">
        <f t="shared" si="27"/>
        <v>114.91</v>
      </c>
      <c r="AP85" s="10">
        <f t="shared" si="28"/>
        <v>21.057612965475915</v>
      </c>
      <c r="AQ85" s="10">
        <f t="shared" si="29"/>
        <v>93.852387034524085</v>
      </c>
      <c r="AR85" s="10">
        <f t="shared" si="30"/>
        <v>14770.345000360237</v>
      </c>
      <c r="AS85" s="16">
        <f t="shared" si="31"/>
        <v>113.40973991091049</v>
      </c>
      <c r="AU85" s="2"/>
      <c r="AV85" s="2"/>
      <c r="AW85" s="2"/>
      <c r="AX85" s="2"/>
      <c r="AY85" s="9">
        <f t="shared" si="32"/>
        <v>58</v>
      </c>
      <c r="AZ85" s="31">
        <f t="shared" si="33"/>
        <v>58</v>
      </c>
      <c r="BA85" s="31">
        <f t="shared" si="2"/>
        <v>0</v>
      </c>
      <c r="BB85" s="10">
        <f t="shared" si="81"/>
        <v>30</v>
      </c>
      <c r="BC85" s="28">
        <f t="shared" si="34"/>
        <v>30</v>
      </c>
      <c r="BD85" s="10">
        <f t="shared" si="35"/>
        <v>0</v>
      </c>
      <c r="BE85" s="10">
        <f t="shared" si="82"/>
        <v>0</v>
      </c>
      <c r="BF85" s="44">
        <f t="shared" si="36"/>
        <v>60000</v>
      </c>
      <c r="BG85" s="80">
        <f t="shared" si="37"/>
        <v>27.237948901827835</v>
      </c>
      <c r="BH85" s="118"/>
      <c r="BI85" s="9">
        <f t="shared" si="38"/>
        <v>58</v>
      </c>
      <c r="BJ85" s="28">
        <f t="shared" si="39"/>
        <v>66.599999999999994</v>
      </c>
      <c r="BK85" s="28">
        <f t="shared" si="40"/>
        <v>5.5</v>
      </c>
      <c r="BL85" s="28">
        <f t="shared" si="41"/>
        <v>61.1</v>
      </c>
      <c r="BM85" s="28">
        <f t="shared" si="42"/>
        <v>12.522046413446724</v>
      </c>
      <c r="BN85" s="28">
        <f t="shared" si="43"/>
        <v>48.577953586553278</v>
      </c>
      <c r="BO85" s="36">
        <f t="shared" si="44"/>
        <v>8299.452988711264</v>
      </c>
      <c r="BP85" s="80">
        <f t="shared" si="45"/>
        <v>60.468246562057786</v>
      </c>
      <c r="BQ85" s="9">
        <f t="shared" si="46"/>
        <v>58</v>
      </c>
      <c r="BR85" s="28">
        <f t="shared" si="47"/>
        <v>76.53</v>
      </c>
      <c r="BS85" s="28">
        <f t="shared" si="48"/>
        <v>6.5</v>
      </c>
      <c r="BT85" s="28">
        <f t="shared" si="49"/>
        <v>70.03</v>
      </c>
      <c r="BU85" s="28">
        <f t="shared" si="50"/>
        <v>15.917063727934242</v>
      </c>
      <c r="BV85" s="28">
        <f t="shared" si="51"/>
        <v>54.11293627206576</v>
      </c>
      <c r="BW85" s="36">
        <f t="shared" si="52"/>
        <v>9998.7694182127179</v>
      </c>
      <c r="BX85" s="80">
        <f t="shared" si="53"/>
        <v>69.484007648562809</v>
      </c>
      <c r="BY85" s="9">
        <f t="shared" si="54"/>
        <v>58</v>
      </c>
      <c r="BZ85" s="28">
        <f t="shared" si="55"/>
        <v>80.33</v>
      </c>
      <c r="CA85" s="28">
        <f t="shared" si="56"/>
        <v>7</v>
      </c>
      <c r="CB85" s="28">
        <f t="shared" si="57"/>
        <v>73.33</v>
      </c>
      <c r="CC85" s="28">
        <f t="shared" si="58"/>
        <v>18.355070297321934</v>
      </c>
      <c r="CD85" s="28">
        <f t="shared" si="59"/>
        <v>54.974929702678068</v>
      </c>
      <c r="CE85" s="36">
        <f t="shared" si="60"/>
        <v>10958.067248690482</v>
      </c>
      <c r="CF85" s="80">
        <f t="shared" si="61"/>
        <v>72.934147842794331</v>
      </c>
      <c r="CG85" s="9">
        <f t="shared" si="62"/>
        <v>0</v>
      </c>
      <c r="CH85" s="28">
        <f t="shared" si="63"/>
        <v>0</v>
      </c>
      <c r="CI85" s="28">
        <f t="shared" si="64"/>
        <v>0</v>
      </c>
      <c r="CJ85" s="28">
        <f t="shared" si="65"/>
        <v>0</v>
      </c>
      <c r="CK85" s="28">
        <f t="shared" si="66"/>
        <v>0</v>
      </c>
      <c r="CL85" s="28">
        <f t="shared" si="67"/>
        <v>0</v>
      </c>
      <c r="CM85" s="36">
        <f t="shared" si="68"/>
        <v>0</v>
      </c>
      <c r="CN85" s="80">
        <f t="shared" si="69"/>
        <v>0</v>
      </c>
      <c r="CO85" s="9">
        <f t="shared" si="70"/>
        <v>58</v>
      </c>
      <c r="CP85" s="28">
        <f t="shared" si="71"/>
        <v>650.65651834317919</v>
      </c>
      <c r="CQ85" s="28">
        <f t="shared" si="72"/>
        <v>53.5</v>
      </c>
      <c r="CR85" s="28">
        <f t="shared" si="73"/>
        <v>597.15651834317919</v>
      </c>
      <c r="CS85" s="28">
        <f t="shared" si="74"/>
        <v>136.63031352083087</v>
      </c>
      <c r="CT85" s="28">
        <f t="shared" si="75"/>
        <v>460.52620482234829</v>
      </c>
      <c r="CU85" s="36">
        <f t="shared" si="76"/>
        <v>81517.661907676171</v>
      </c>
      <c r="CV85" s="122">
        <f t="shared" si="77"/>
        <v>0</v>
      </c>
      <c r="CW85" s="125">
        <f t="shared" si="78"/>
        <v>597.15651834317919</v>
      </c>
      <c r="CX85" s="138">
        <f t="shared" si="83"/>
        <v>1127.1765183431792</v>
      </c>
    </row>
    <row r="86" spans="2:102" x14ac:dyDescent="0.3">
      <c r="B86" s="86">
        <v>59</v>
      </c>
      <c r="C86" s="155">
        <f t="shared" si="3"/>
        <v>1127.1765183431792</v>
      </c>
      <c r="D86" s="10">
        <f t="shared" si="4"/>
        <v>120</v>
      </c>
      <c r="E86" s="10">
        <f t="shared" si="5"/>
        <v>1007.1765183431792</v>
      </c>
      <c r="F86" s="10">
        <f t="shared" si="6"/>
        <v>217.33377724564474</v>
      </c>
      <c r="G86" s="10">
        <f t="shared" si="7"/>
        <v>789.84274109753437</v>
      </c>
      <c r="H86" s="10">
        <f t="shared" si="1"/>
        <v>195475.56930526317</v>
      </c>
      <c r="I86" s="146">
        <f t="shared" si="79"/>
        <v>-1007.1765183431792</v>
      </c>
      <c r="J86" s="147">
        <f t="shared" si="80"/>
        <v>-1127.1765183431792</v>
      </c>
      <c r="S86" s="86">
        <v>59</v>
      </c>
      <c r="T86" s="9">
        <f t="shared" si="8"/>
        <v>59</v>
      </c>
      <c r="U86" s="10">
        <f t="shared" si="9"/>
        <v>33.54</v>
      </c>
      <c r="V86" s="10">
        <f t="shared" si="10"/>
        <v>2.5</v>
      </c>
      <c r="W86" s="10">
        <f t="shared" si="11"/>
        <v>31.04</v>
      </c>
      <c r="X86" s="10">
        <f t="shared" si="12"/>
        <v>4.3871770649021444</v>
      </c>
      <c r="Y86" s="10">
        <f t="shared" si="13"/>
        <v>26.652822935097856</v>
      </c>
      <c r="Z86" s="10">
        <f t="shared" si="14"/>
        <v>3483.0888289866175</v>
      </c>
      <c r="AA86" s="16">
        <f t="shared" si="15"/>
        <v>30.401357942339615</v>
      </c>
      <c r="AB86" s="6"/>
      <c r="AC86" s="9">
        <f t="shared" si="16"/>
        <v>59</v>
      </c>
      <c r="AD86" s="10">
        <f t="shared" si="17"/>
        <v>64.61</v>
      </c>
      <c r="AE86" s="10">
        <f t="shared" si="18"/>
        <v>5</v>
      </c>
      <c r="AF86" s="10">
        <f t="shared" si="19"/>
        <v>59.61</v>
      </c>
      <c r="AG86" s="10">
        <f t="shared" si="20"/>
        <v>9.6151651077174858</v>
      </c>
      <c r="AH86" s="10">
        <f t="shared" si="21"/>
        <v>49.994834892282512</v>
      </c>
      <c r="AI86" s="10">
        <f t="shared" si="22"/>
        <v>7161.3789958958314</v>
      </c>
      <c r="AJ86" s="16">
        <f t="shared" si="23"/>
        <v>58.563856191251119</v>
      </c>
      <c r="AK86" s="6"/>
      <c r="AL86" s="9">
        <f t="shared" si="24"/>
        <v>59</v>
      </c>
      <c r="AM86" s="10">
        <f t="shared" si="25"/>
        <v>124.91</v>
      </c>
      <c r="AN86" s="10">
        <f t="shared" si="26"/>
        <v>10</v>
      </c>
      <c r="AO86" s="10">
        <f t="shared" si="27"/>
        <v>114.91</v>
      </c>
      <c r="AP86" s="10">
        <f t="shared" si="28"/>
        <v>20.924655417177004</v>
      </c>
      <c r="AQ86" s="10">
        <f t="shared" si="29"/>
        <v>93.985344582822989</v>
      </c>
      <c r="AR86" s="10">
        <f t="shared" si="30"/>
        <v>14676.359655777414</v>
      </c>
      <c r="AS86" s="16">
        <f t="shared" si="31"/>
        <v>113.22103818060947</v>
      </c>
      <c r="AU86" s="2"/>
      <c r="AV86" s="2"/>
      <c r="AW86" s="2"/>
      <c r="AX86" s="2"/>
      <c r="AY86" s="9">
        <f t="shared" si="32"/>
        <v>59</v>
      </c>
      <c r="AZ86" s="31">
        <f t="shared" si="33"/>
        <v>59</v>
      </c>
      <c r="BA86" s="31">
        <f t="shared" si="2"/>
        <v>0</v>
      </c>
      <c r="BB86" s="10">
        <f t="shared" si="81"/>
        <v>30</v>
      </c>
      <c r="BC86" s="28">
        <f t="shared" si="34"/>
        <v>30</v>
      </c>
      <c r="BD86" s="10">
        <f t="shared" si="35"/>
        <v>0</v>
      </c>
      <c r="BE86" s="10">
        <f t="shared" si="82"/>
        <v>0</v>
      </c>
      <c r="BF86" s="44">
        <f t="shared" si="36"/>
        <v>60000</v>
      </c>
      <c r="BG86" s="80">
        <f t="shared" si="37"/>
        <v>27.192627855402161</v>
      </c>
      <c r="BH86" s="118"/>
      <c r="BI86" s="9">
        <f t="shared" si="38"/>
        <v>59</v>
      </c>
      <c r="BJ86" s="28">
        <f t="shared" si="39"/>
        <v>66.599999999999994</v>
      </c>
      <c r="BK86" s="28">
        <f t="shared" si="40"/>
        <v>5.5</v>
      </c>
      <c r="BL86" s="28">
        <f t="shared" si="41"/>
        <v>61.1</v>
      </c>
      <c r="BM86" s="28">
        <f t="shared" si="42"/>
        <v>12.449179483066894</v>
      </c>
      <c r="BN86" s="28">
        <f t="shared" si="43"/>
        <v>48.650820516933109</v>
      </c>
      <c r="BO86" s="36">
        <f t="shared" si="44"/>
        <v>8250.8021681943301</v>
      </c>
      <c r="BP86" s="80">
        <f t="shared" si="45"/>
        <v>60.367633838992795</v>
      </c>
      <c r="BQ86" s="9">
        <f t="shared" si="46"/>
        <v>59</v>
      </c>
      <c r="BR86" s="28">
        <f t="shared" si="47"/>
        <v>76.53</v>
      </c>
      <c r="BS86" s="28">
        <f t="shared" si="48"/>
        <v>6.5</v>
      </c>
      <c r="BT86" s="28">
        <f t="shared" si="49"/>
        <v>70.03</v>
      </c>
      <c r="BU86" s="28">
        <f t="shared" si="50"/>
        <v>15.831384912170137</v>
      </c>
      <c r="BV86" s="28">
        <f t="shared" si="51"/>
        <v>54.198615087829864</v>
      </c>
      <c r="BW86" s="36">
        <f t="shared" si="52"/>
        <v>9944.5708031248887</v>
      </c>
      <c r="BX86" s="80">
        <f t="shared" si="53"/>
        <v>69.368393659130916</v>
      </c>
      <c r="BY86" s="9">
        <f t="shared" si="54"/>
        <v>59</v>
      </c>
      <c r="BZ86" s="28">
        <f t="shared" si="55"/>
        <v>80.33</v>
      </c>
      <c r="CA86" s="28">
        <f t="shared" si="56"/>
        <v>7</v>
      </c>
      <c r="CB86" s="28">
        <f t="shared" si="57"/>
        <v>73.33</v>
      </c>
      <c r="CC86" s="28">
        <f t="shared" si="58"/>
        <v>18.263445414484138</v>
      </c>
      <c r="CD86" s="28">
        <f t="shared" si="59"/>
        <v>55.06655458551586</v>
      </c>
      <c r="CE86" s="36">
        <f t="shared" si="60"/>
        <v>10903.000694104967</v>
      </c>
      <c r="CF86" s="80">
        <f t="shared" si="61"/>
        <v>72.812793187481859</v>
      </c>
      <c r="CG86" s="9">
        <f t="shared" si="62"/>
        <v>0</v>
      </c>
      <c r="CH86" s="28">
        <f t="shared" si="63"/>
        <v>0</v>
      </c>
      <c r="CI86" s="28">
        <f t="shared" si="64"/>
        <v>0</v>
      </c>
      <c r="CJ86" s="28">
        <f t="shared" si="65"/>
        <v>0</v>
      </c>
      <c r="CK86" s="28">
        <f t="shared" si="66"/>
        <v>0</v>
      </c>
      <c r="CL86" s="28">
        <f t="shared" si="67"/>
        <v>0</v>
      </c>
      <c r="CM86" s="36">
        <f t="shared" si="68"/>
        <v>0</v>
      </c>
      <c r="CN86" s="80">
        <f t="shared" si="69"/>
        <v>0</v>
      </c>
      <c r="CO86" s="9">
        <f t="shared" si="70"/>
        <v>59</v>
      </c>
      <c r="CP86" s="28">
        <f t="shared" si="71"/>
        <v>650.65651834317919</v>
      </c>
      <c r="CQ86" s="28">
        <f t="shared" si="72"/>
        <v>53.5</v>
      </c>
      <c r="CR86" s="28">
        <f t="shared" si="73"/>
        <v>597.15651834317919</v>
      </c>
      <c r="CS86" s="28">
        <f t="shared" si="74"/>
        <v>135.86276984612695</v>
      </c>
      <c r="CT86" s="28">
        <f t="shared" si="75"/>
        <v>461.29374849705221</v>
      </c>
      <c r="CU86" s="36">
        <f t="shared" si="76"/>
        <v>81056.368159179125</v>
      </c>
      <c r="CV86" s="122">
        <f t="shared" si="77"/>
        <v>0</v>
      </c>
      <c r="CW86" s="125">
        <f t="shared" si="78"/>
        <v>597.15651834317919</v>
      </c>
      <c r="CX86" s="138">
        <f t="shared" si="83"/>
        <v>1127.1765183431792</v>
      </c>
    </row>
    <row r="87" spans="2:102" x14ac:dyDescent="0.3">
      <c r="B87" s="86">
        <v>60</v>
      </c>
      <c r="C87" s="155">
        <f t="shared" si="3"/>
        <v>1127.1765183431792</v>
      </c>
      <c r="D87" s="10">
        <f t="shared" si="4"/>
        <v>120</v>
      </c>
      <c r="E87" s="10">
        <f t="shared" si="5"/>
        <v>1007.1765183431792</v>
      </c>
      <c r="F87" s="10">
        <f t="shared" si="6"/>
        <v>216.08126432249176</v>
      </c>
      <c r="G87" s="10">
        <f t="shared" si="7"/>
        <v>791.09525402068743</v>
      </c>
      <c r="H87" s="10">
        <f t="shared" si="1"/>
        <v>194684.47405124249</v>
      </c>
      <c r="I87" s="146">
        <f t="shared" si="79"/>
        <v>-1007.1765183431792</v>
      </c>
      <c r="J87" s="147">
        <f t="shared" si="80"/>
        <v>-1127.1765183431792</v>
      </c>
      <c r="S87" s="86">
        <v>60</v>
      </c>
      <c r="T87" s="9">
        <f t="shared" si="8"/>
        <v>60</v>
      </c>
      <c r="U87" s="10">
        <f t="shared" si="9"/>
        <v>33.54</v>
      </c>
      <c r="V87" s="10">
        <f t="shared" si="10"/>
        <v>2.5</v>
      </c>
      <c r="W87" s="10">
        <f t="shared" si="11"/>
        <v>31.04</v>
      </c>
      <c r="X87" s="10">
        <f t="shared" si="12"/>
        <v>4.3538610362332717</v>
      </c>
      <c r="Y87" s="10">
        <f t="shared" si="13"/>
        <v>26.686138963766727</v>
      </c>
      <c r="Z87" s="10">
        <f t="shared" si="14"/>
        <v>3456.4026900228509</v>
      </c>
      <c r="AA87" s="16">
        <f t="shared" si="15"/>
        <v>30.350773320139385</v>
      </c>
      <c r="AB87" s="6"/>
      <c r="AC87" s="9">
        <f t="shared" si="16"/>
        <v>60</v>
      </c>
      <c r="AD87" s="10">
        <f t="shared" si="17"/>
        <v>64.61</v>
      </c>
      <c r="AE87" s="10">
        <f t="shared" si="18"/>
        <v>5</v>
      </c>
      <c r="AF87" s="10">
        <f t="shared" si="19"/>
        <v>59.61</v>
      </c>
      <c r="AG87" s="10">
        <f t="shared" si="20"/>
        <v>9.5485053278611094</v>
      </c>
      <c r="AH87" s="10">
        <f t="shared" si="21"/>
        <v>50.061494672138892</v>
      </c>
      <c r="AI87" s="10">
        <f t="shared" si="22"/>
        <v>7111.3175012236925</v>
      </c>
      <c r="AJ87" s="16">
        <f t="shared" si="23"/>
        <v>58.46641217096618</v>
      </c>
      <c r="AK87" s="6"/>
      <c r="AL87" s="9">
        <f t="shared" si="24"/>
        <v>60</v>
      </c>
      <c r="AM87" s="10">
        <f t="shared" si="25"/>
        <v>124.91</v>
      </c>
      <c r="AN87" s="10">
        <f t="shared" si="26"/>
        <v>10</v>
      </c>
      <c r="AO87" s="10">
        <f t="shared" si="27"/>
        <v>114.91</v>
      </c>
      <c r="AP87" s="10">
        <f t="shared" si="28"/>
        <v>20.79150951235134</v>
      </c>
      <c r="AQ87" s="10">
        <f t="shared" si="29"/>
        <v>94.118490487648657</v>
      </c>
      <c r="AR87" s="10">
        <f t="shared" si="30"/>
        <v>14582.241165289766</v>
      </c>
      <c r="AS87" s="16">
        <f t="shared" si="31"/>
        <v>113.03265042989298</v>
      </c>
      <c r="AU87" s="2"/>
      <c r="AV87" s="2"/>
      <c r="AW87" s="2"/>
      <c r="AX87" s="2"/>
      <c r="AY87" s="9">
        <f t="shared" si="32"/>
        <v>60</v>
      </c>
      <c r="AZ87" s="31">
        <f t="shared" si="33"/>
        <v>60</v>
      </c>
      <c r="BA87" s="31">
        <f t="shared" si="2"/>
        <v>0</v>
      </c>
      <c r="BB87" s="10">
        <f t="shared" si="81"/>
        <v>30</v>
      </c>
      <c r="BC87" s="28">
        <f t="shared" si="34"/>
        <v>30</v>
      </c>
      <c r="BD87" s="10">
        <f t="shared" si="35"/>
        <v>0</v>
      </c>
      <c r="BE87" s="10">
        <f t="shared" si="82"/>
        <v>0</v>
      </c>
      <c r="BF87" s="44">
        <f t="shared" si="36"/>
        <v>60000</v>
      </c>
      <c r="BG87" s="80">
        <f t="shared" si="37"/>
        <v>27.147382218371543</v>
      </c>
      <c r="BH87" s="118"/>
      <c r="BI87" s="9">
        <f t="shared" si="38"/>
        <v>60</v>
      </c>
      <c r="BJ87" s="28">
        <f t="shared" si="39"/>
        <v>66.599999999999994</v>
      </c>
      <c r="BK87" s="28">
        <f t="shared" si="40"/>
        <v>5.5</v>
      </c>
      <c r="BL87" s="28">
        <f t="shared" si="41"/>
        <v>61.1</v>
      </c>
      <c r="BM87" s="28">
        <f t="shared" si="42"/>
        <v>12.376203252291495</v>
      </c>
      <c r="BN87" s="28">
        <f t="shared" si="43"/>
        <v>48.723796747708505</v>
      </c>
      <c r="BO87" s="36">
        <f t="shared" si="44"/>
        <v>8202.0783714466215</v>
      </c>
      <c r="BP87" s="80">
        <f t="shared" si="45"/>
        <v>60.267188524784821</v>
      </c>
      <c r="BQ87" s="9">
        <f t="shared" si="46"/>
        <v>60</v>
      </c>
      <c r="BR87" s="28">
        <f t="shared" si="47"/>
        <v>76.53</v>
      </c>
      <c r="BS87" s="28">
        <f t="shared" si="48"/>
        <v>6.5</v>
      </c>
      <c r="BT87" s="28">
        <f t="shared" si="49"/>
        <v>70.03</v>
      </c>
      <c r="BU87" s="28">
        <f t="shared" si="50"/>
        <v>15.745570438281073</v>
      </c>
      <c r="BV87" s="28">
        <f t="shared" si="51"/>
        <v>54.28442956171893</v>
      </c>
      <c r="BW87" s="36">
        <f t="shared" si="52"/>
        <v>9890.286373563169</v>
      </c>
      <c r="BX87" s="80">
        <f t="shared" si="53"/>
        <v>69.25297203906581</v>
      </c>
      <c r="BY87" s="9">
        <f t="shared" si="54"/>
        <v>60</v>
      </c>
      <c r="BZ87" s="28">
        <f t="shared" si="55"/>
        <v>80.33</v>
      </c>
      <c r="CA87" s="28">
        <f t="shared" si="56"/>
        <v>7</v>
      </c>
      <c r="CB87" s="28">
        <f t="shared" si="57"/>
        <v>73.33</v>
      </c>
      <c r="CC87" s="28">
        <f t="shared" si="58"/>
        <v>18.17166782350828</v>
      </c>
      <c r="CD87" s="28">
        <f t="shared" si="59"/>
        <v>55.158332176491719</v>
      </c>
      <c r="CE87" s="36">
        <f t="shared" si="60"/>
        <v>10847.842361928475</v>
      </c>
      <c r="CF87" s="80">
        <f t="shared" si="61"/>
        <v>72.691640453392864</v>
      </c>
      <c r="CG87" s="9">
        <f t="shared" si="62"/>
        <v>0</v>
      </c>
      <c r="CH87" s="28">
        <f t="shared" si="63"/>
        <v>0</v>
      </c>
      <c r="CI87" s="28">
        <f t="shared" si="64"/>
        <v>0</v>
      </c>
      <c r="CJ87" s="28">
        <f t="shared" si="65"/>
        <v>0</v>
      </c>
      <c r="CK87" s="28">
        <f t="shared" si="66"/>
        <v>0</v>
      </c>
      <c r="CL87" s="28">
        <f t="shared" si="67"/>
        <v>0</v>
      </c>
      <c r="CM87" s="36">
        <f t="shared" si="68"/>
        <v>0</v>
      </c>
      <c r="CN87" s="80">
        <f t="shared" si="69"/>
        <v>0</v>
      </c>
      <c r="CO87" s="9">
        <f t="shared" si="70"/>
        <v>60</v>
      </c>
      <c r="CP87" s="28">
        <f t="shared" si="71"/>
        <v>650.65651834317919</v>
      </c>
      <c r="CQ87" s="28">
        <f t="shared" si="72"/>
        <v>53.5</v>
      </c>
      <c r="CR87" s="28">
        <f t="shared" si="73"/>
        <v>597.15651834317919</v>
      </c>
      <c r="CS87" s="28">
        <f t="shared" si="74"/>
        <v>135.09394693196521</v>
      </c>
      <c r="CT87" s="28">
        <f t="shared" si="75"/>
        <v>462.06257141121398</v>
      </c>
      <c r="CU87" s="36">
        <f t="shared" si="76"/>
        <v>80594.305587767914</v>
      </c>
      <c r="CV87" s="122">
        <f t="shared" si="77"/>
        <v>0</v>
      </c>
      <c r="CW87" s="125">
        <f t="shared" si="78"/>
        <v>597.15651834317919</v>
      </c>
      <c r="CX87" s="138">
        <f t="shared" si="83"/>
        <v>1127.1765183431792</v>
      </c>
    </row>
    <row r="88" spans="2:102" x14ac:dyDescent="0.3">
      <c r="B88" s="86">
        <v>61</v>
      </c>
      <c r="C88" s="155">
        <f t="shared" si="3"/>
        <v>1127.1765183431792</v>
      </c>
      <c r="D88" s="10">
        <f t="shared" si="4"/>
        <v>120</v>
      </c>
      <c r="E88" s="10">
        <f t="shared" si="5"/>
        <v>1007.1765183431792</v>
      </c>
      <c r="F88" s="10">
        <f t="shared" si="6"/>
        <v>214.82675257979292</v>
      </c>
      <c r="G88" s="10">
        <f t="shared" si="7"/>
        <v>792.34976576338624</v>
      </c>
      <c r="H88" s="10">
        <f t="shared" si="1"/>
        <v>193892.12428547911</v>
      </c>
      <c r="I88" s="146">
        <f t="shared" si="79"/>
        <v>-1007.1765183431792</v>
      </c>
      <c r="J88" s="147">
        <f t="shared" si="80"/>
        <v>-1127.1765183431792</v>
      </c>
      <c r="S88" s="86">
        <v>61</v>
      </c>
      <c r="T88" s="9">
        <f t="shared" si="8"/>
        <v>61</v>
      </c>
      <c r="U88" s="10">
        <f t="shared" si="9"/>
        <v>33.54</v>
      </c>
      <c r="V88" s="10">
        <f t="shared" si="10"/>
        <v>2.5</v>
      </c>
      <c r="W88" s="10">
        <f t="shared" si="11"/>
        <v>31.04</v>
      </c>
      <c r="X88" s="10">
        <f t="shared" si="12"/>
        <v>4.3205033625285632</v>
      </c>
      <c r="Y88" s="10">
        <f t="shared" si="13"/>
        <v>26.719496637471437</v>
      </c>
      <c r="Z88" s="10">
        <f t="shared" si="14"/>
        <v>3429.6831933853796</v>
      </c>
      <c r="AA88" s="16">
        <f t="shared" si="15"/>
        <v>30.300272865363773</v>
      </c>
      <c r="AB88" s="6"/>
      <c r="AC88" s="9">
        <f t="shared" si="16"/>
        <v>61</v>
      </c>
      <c r="AD88" s="10">
        <f t="shared" si="17"/>
        <v>64.61</v>
      </c>
      <c r="AE88" s="10">
        <f t="shared" si="18"/>
        <v>5</v>
      </c>
      <c r="AF88" s="10">
        <f t="shared" si="19"/>
        <v>59.61</v>
      </c>
      <c r="AG88" s="10">
        <f t="shared" si="20"/>
        <v>9.4817566682982566</v>
      </c>
      <c r="AH88" s="10">
        <f t="shared" si="21"/>
        <v>50.128243331701739</v>
      </c>
      <c r="AI88" s="10">
        <f t="shared" si="22"/>
        <v>7061.1892578919906</v>
      </c>
      <c r="AJ88" s="16">
        <f t="shared" si="23"/>
        <v>58.369130287154242</v>
      </c>
      <c r="AK88" s="6"/>
      <c r="AL88" s="9">
        <f t="shared" si="24"/>
        <v>61</v>
      </c>
      <c r="AM88" s="10">
        <f t="shared" si="25"/>
        <v>124.91</v>
      </c>
      <c r="AN88" s="10">
        <f t="shared" si="26"/>
        <v>10</v>
      </c>
      <c r="AO88" s="10">
        <f t="shared" si="27"/>
        <v>114.91</v>
      </c>
      <c r="AP88" s="10">
        <f t="shared" si="28"/>
        <v>20.658174984160503</v>
      </c>
      <c r="AQ88" s="10">
        <f t="shared" si="29"/>
        <v>94.251825015839501</v>
      </c>
      <c r="AR88" s="10">
        <f t="shared" si="30"/>
        <v>14487.989340273927</v>
      </c>
      <c r="AS88" s="16">
        <f t="shared" si="31"/>
        <v>112.84457613633241</v>
      </c>
      <c r="AU88" s="2"/>
      <c r="AV88" s="2"/>
      <c r="AW88" s="2"/>
      <c r="AX88" s="2"/>
      <c r="AY88" s="9">
        <f t="shared" si="32"/>
        <v>61</v>
      </c>
      <c r="AZ88" s="31">
        <f t="shared" si="33"/>
        <v>61</v>
      </c>
      <c r="BA88" s="31">
        <f t="shared" si="2"/>
        <v>0</v>
      </c>
      <c r="BB88" s="10">
        <f t="shared" si="81"/>
        <v>30</v>
      </c>
      <c r="BC88" s="28">
        <f t="shared" si="34"/>
        <v>30</v>
      </c>
      <c r="BD88" s="10">
        <f t="shared" si="35"/>
        <v>0</v>
      </c>
      <c r="BE88" s="10">
        <f t="shared" si="82"/>
        <v>0</v>
      </c>
      <c r="BF88" s="44">
        <f t="shared" si="36"/>
        <v>60000</v>
      </c>
      <c r="BG88" s="80">
        <f t="shared" si="37"/>
        <v>27.102211865262767</v>
      </c>
      <c r="BH88" s="118"/>
      <c r="BI88" s="9">
        <f t="shared" si="38"/>
        <v>61</v>
      </c>
      <c r="BJ88" s="28">
        <f t="shared" si="39"/>
        <v>66.599999999999994</v>
      </c>
      <c r="BK88" s="28">
        <f t="shared" si="40"/>
        <v>5.5</v>
      </c>
      <c r="BL88" s="28">
        <f t="shared" si="41"/>
        <v>61.1</v>
      </c>
      <c r="BM88" s="28">
        <f t="shared" si="42"/>
        <v>12.303117557169932</v>
      </c>
      <c r="BN88" s="28">
        <f t="shared" si="43"/>
        <v>48.796882442830068</v>
      </c>
      <c r="BO88" s="36">
        <f t="shared" si="44"/>
        <v>8153.2814890037916</v>
      </c>
      <c r="BP88" s="80">
        <f t="shared" si="45"/>
        <v>60.166910340883334</v>
      </c>
      <c r="BQ88" s="9">
        <f t="shared" si="46"/>
        <v>61</v>
      </c>
      <c r="BR88" s="28">
        <f t="shared" si="47"/>
        <v>76.53</v>
      </c>
      <c r="BS88" s="28">
        <f t="shared" si="48"/>
        <v>6.5</v>
      </c>
      <c r="BT88" s="28">
        <f t="shared" si="49"/>
        <v>70.03</v>
      </c>
      <c r="BU88" s="28">
        <f t="shared" si="50"/>
        <v>15.659620091475018</v>
      </c>
      <c r="BV88" s="28">
        <f t="shared" si="51"/>
        <v>54.370379908524981</v>
      </c>
      <c r="BW88" s="36">
        <f t="shared" si="52"/>
        <v>9835.9159936546439</v>
      </c>
      <c r="BX88" s="80">
        <f t="shared" si="53"/>
        <v>69.137742468285325</v>
      </c>
      <c r="BY88" s="9">
        <f t="shared" si="54"/>
        <v>61</v>
      </c>
      <c r="BZ88" s="28">
        <f t="shared" si="55"/>
        <v>80.33</v>
      </c>
      <c r="CA88" s="28">
        <f t="shared" si="56"/>
        <v>7</v>
      </c>
      <c r="CB88" s="28">
        <f t="shared" si="57"/>
        <v>73.33</v>
      </c>
      <c r="CC88" s="28">
        <f t="shared" si="58"/>
        <v>18.079737269880791</v>
      </c>
      <c r="CD88" s="28">
        <f t="shared" si="59"/>
        <v>55.250262730119204</v>
      </c>
      <c r="CE88" s="36">
        <f t="shared" si="60"/>
        <v>10792.592099198355</v>
      </c>
      <c r="CF88" s="80">
        <f t="shared" si="61"/>
        <v>72.570689304551934</v>
      </c>
      <c r="CG88" s="9">
        <f t="shared" si="62"/>
        <v>0</v>
      </c>
      <c r="CH88" s="28">
        <f t="shared" si="63"/>
        <v>0</v>
      </c>
      <c r="CI88" s="28">
        <f t="shared" si="64"/>
        <v>0</v>
      </c>
      <c r="CJ88" s="28">
        <f t="shared" si="65"/>
        <v>0</v>
      </c>
      <c r="CK88" s="28">
        <f t="shared" si="66"/>
        <v>0</v>
      </c>
      <c r="CL88" s="28">
        <f t="shared" si="67"/>
        <v>0</v>
      </c>
      <c r="CM88" s="36">
        <f t="shared" si="68"/>
        <v>0</v>
      </c>
      <c r="CN88" s="80">
        <f t="shared" si="69"/>
        <v>0</v>
      </c>
      <c r="CO88" s="9">
        <f t="shared" si="70"/>
        <v>61</v>
      </c>
      <c r="CP88" s="28">
        <f t="shared" si="71"/>
        <v>650.65651834317919</v>
      </c>
      <c r="CQ88" s="28">
        <f t="shared" si="72"/>
        <v>53.5</v>
      </c>
      <c r="CR88" s="28">
        <f t="shared" si="73"/>
        <v>597.15651834317919</v>
      </c>
      <c r="CS88" s="28">
        <f t="shared" si="74"/>
        <v>134.32384264627987</v>
      </c>
      <c r="CT88" s="28">
        <f t="shared" si="75"/>
        <v>462.83267569689929</v>
      </c>
      <c r="CU88" s="36">
        <f t="shared" si="76"/>
        <v>80131.472912071011</v>
      </c>
      <c r="CV88" s="122">
        <f t="shared" si="77"/>
        <v>0</v>
      </c>
      <c r="CW88" s="125">
        <f t="shared" si="78"/>
        <v>597.15651834317919</v>
      </c>
      <c r="CX88" s="138">
        <f t="shared" si="83"/>
        <v>1127.1765183431792</v>
      </c>
    </row>
    <row r="89" spans="2:102" x14ac:dyDescent="0.3">
      <c r="B89" s="86">
        <v>62</v>
      </c>
      <c r="C89" s="155">
        <f t="shared" si="3"/>
        <v>1127.1765183431792</v>
      </c>
      <c r="D89" s="10">
        <f t="shared" si="4"/>
        <v>120</v>
      </c>
      <c r="E89" s="10">
        <f t="shared" si="5"/>
        <v>1007.1765183431792</v>
      </c>
      <c r="F89" s="10">
        <f t="shared" si="6"/>
        <v>213.57023880988359</v>
      </c>
      <c r="G89" s="10">
        <f t="shared" si="7"/>
        <v>793.60627953329561</v>
      </c>
      <c r="H89" s="10">
        <f t="shared" si="1"/>
        <v>193098.51800594578</v>
      </c>
      <c r="I89" s="146">
        <f t="shared" si="79"/>
        <v>-1007.1765183431792</v>
      </c>
      <c r="J89" s="147">
        <f t="shared" si="80"/>
        <v>-1127.1765183431792</v>
      </c>
      <c r="S89" s="86">
        <v>62</v>
      </c>
      <c r="T89" s="9">
        <f t="shared" si="8"/>
        <v>62</v>
      </c>
      <c r="U89" s="10">
        <f t="shared" si="9"/>
        <v>33.54</v>
      </c>
      <c r="V89" s="10">
        <f t="shared" si="10"/>
        <v>2.5</v>
      </c>
      <c r="W89" s="10">
        <f t="shared" si="11"/>
        <v>31.04</v>
      </c>
      <c r="X89" s="10">
        <f t="shared" si="12"/>
        <v>4.2871039917317244</v>
      </c>
      <c r="Y89" s="10">
        <f t="shared" si="13"/>
        <v>26.752896008268273</v>
      </c>
      <c r="Z89" s="10">
        <f t="shared" si="14"/>
        <v>3402.9302973771114</v>
      </c>
      <c r="AA89" s="16">
        <f t="shared" si="15"/>
        <v>30.249856437967161</v>
      </c>
      <c r="AB89" s="6"/>
      <c r="AC89" s="9">
        <f t="shared" si="16"/>
        <v>62</v>
      </c>
      <c r="AD89" s="10">
        <f t="shared" si="17"/>
        <v>64.61</v>
      </c>
      <c r="AE89" s="10">
        <f t="shared" si="18"/>
        <v>5</v>
      </c>
      <c r="AF89" s="10">
        <f t="shared" si="19"/>
        <v>59.61</v>
      </c>
      <c r="AG89" s="10">
        <f t="shared" si="20"/>
        <v>9.4149190105226541</v>
      </c>
      <c r="AH89" s="10">
        <f t="shared" si="21"/>
        <v>50.195080989477347</v>
      </c>
      <c r="AI89" s="10">
        <f t="shared" si="22"/>
        <v>7010.9941769025136</v>
      </c>
      <c r="AJ89" s="16">
        <f t="shared" si="23"/>
        <v>58.272010270037512</v>
      </c>
      <c r="AK89" s="6"/>
      <c r="AL89" s="9">
        <f t="shared" si="24"/>
        <v>62</v>
      </c>
      <c r="AM89" s="10">
        <f t="shared" si="25"/>
        <v>124.91</v>
      </c>
      <c r="AN89" s="10">
        <f t="shared" si="26"/>
        <v>10</v>
      </c>
      <c r="AO89" s="10">
        <f t="shared" si="27"/>
        <v>114.91</v>
      </c>
      <c r="AP89" s="10">
        <f t="shared" si="28"/>
        <v>20.524651565388066</v>
      </c>
      <c r="AQ89" s="10">
        <f t="shared" si="29"/>
        <v>94.385348434611927</v>
      </c>
      <c r="AR89" s="10">
        <f t="shared" si="30"/>
        <v>14393.603991839314</v>
      </c>
      <c r="AS89" s="16">
        <f t="shared" si="31"/>
        <v>112.65681477836846</v>
      </c>
      <c r="AU89" s="2"/>
      <c r="AV89" s="2"/>
      <c r="AW89" s="2"/>
      <c r="AX89" s="2"/>
      <c r="AY89" s="9">
        <f t="shared" si="32"/>
        <v>62</v>
      </c>
      <c r="AZ89" s="31">
        <f t="shared" si="33"/>
        <v>62</v>
      </c>
      <c r="BA89" s="31">
        <f t="shared" si="2"/>
        <v>0</v>
      </c>
      <c r="BB89" s="10">
        <f t="shared" si="81"/>
        <v>30</v>
      </c>
      <c r="BC89" s="28">
        <f t="shared" si="34"/>
        <v>30</v>
      </c>
      <c r="BD89" s="10">
        <f t="shared" si="35"/>
        <v>0</v>
      </c>
      <c r="BE89" s="10">
        <f t="shared" si="82"/>
        <v>0</v>
      </c>
      <c r="BF89" s="44">
        <f t="shared" si="36"/>
        <v>60000</v>
      </c>
      <c r="BG89" s="80">
        <f t="shared" si="37"/>
        <v>27.057116670811414</v>
      </c>
      <c r="BH89" s="118"/>
      <c r="BI89" s="9">
        <f t="shared" si="38"/>
        <v>62</v>
      </c>
      <c r="BJ89" s="28">
        <f t="shared" si="39"/>
        <v>66.599999999999994</v>
      </c>
      <c r="BK89" s="28">
        <f t="shared" si="40"/>
        <v>5.5</v>
      </c>
      <c r="BL89" s="28">
        <f t="shared" si="41"/>
        <v>61.1</v>
      </c>
      <c r="BM89" s="28">
        <f t="shared" si="42"/>
        <v>12.229922233505688</v>
      </c>
      <c r="BN89" s="28">
        <f t="shared" si="43"/>
        <v>48.870077766494312</v>
      </c>
      <c r="BO89" s="36">
        <f t="shared" si="44"/>
        <v>8104.4114112372972</v>
      </c>
      <c r="BP89" s="80">
        <f t="shared" si="45"/>
        <v>60.066799009201333</v>
      </c>
      <c r="BQ89" s="9">
        <f t="shared" si="46"/>
        <v>62</v>
      </c>
      <c r="BR89" s="28">
        <f t="shared" si="47"/>
        <v>76.53</v>
      </c>
      <c r="BS89" s="28">
        <f t="shared" si="48"/>
        <v>6.5</v>
      </c>
      <c r="BT89" s="28">
        <f t="shared" si="49"/>
        <v>70.03</v>
      </c>
      <c r="BU89" s="28">
        <f t="shared" si="50"/>
        <v>15.573533656619853</v>
      </c>
      <c r="BV89" s="28">
        <f t="shared" si="51"/>
        <v>54.45646634338015</v>
      </c>
      <c r="BW89" s="36">
        <f t="shared" si="52"/>
        <v>9781.4595273112645</v>
      </c>
      <c r="BX89" s="80">
        <f t="shared" si="53"/>
        <v>69.022704627239918</v>
      </c>
      <c r="BY89" s="9">
        <f t="shared" si="54"/>
        <v>62</v>
      </c>
      <c r="BZ89" s="28">
        <f t="shared" si="55"/>
        <v>80.33</v>
      </c>
      <c r="CA89" s="28">
        <f t="shared" si="56"/>
        <v>7</v>
      </c>
      <c r="CB89" s="28">
        <f t="shared" si="57"/>
        <v>73.33</v>
      </c>
      <c r="CC89" s="28">
        <f t="shared" si="58"/>
        <v>17.987653498663924</v>
      </c>
      <c r="CD89" s="28">
        <f t="shared" si="59"/>
        <v>55.342346501336074</v>
      </c>
      <c r="CE89" s="36">
        <f t="shared" si="60"/>
        <v>10737.249752697018</v>
      </c>
      <c r="CF89" s="80">
        <f t="shared" si="61"/>
        <v>72.449939405542693</v>
      </c>
      <c r="CG89" s="9">
        <f t="shared" si="62"/>
        <v>0</v>
      </c>
      <c r="CH89" s="28">
        <f t="shared" si="63"/>
        <v>0</v>
      </c>
      <c r="CI89" s="28">
        <f t="shared" si="64"/>
        <v>0</v>
      </c>
      <c r="CJ89" s="28">
        <f t="shared" si="65"/>
        <v>0</v>
      </c>
      <c r="CK89" s="28">
        <f t="shared" si="66"/>
        <v>0</v>
      </c>
      <c r="CL89" s="28">
        <f t="shared" si="67"/>
        <v>0</v>
      </c>
      <c r="CM89" s="36">
        <f t="shared" si="68"/>
        <v>0</v>
      </c>
      <c r="CN89" s="80">
        <f t="shared" si="69"/>
        <v>0</v>
      </c>
      <c r="CO89" s="9">
        <f t="shared" si="70"/>
        <v>62</v>
      </c>
      <c r="CP89" s="28">
        <f t="shared" si="71"/>
        <v>650.65651834317919</v>
      </c>
      <c r="CQ89" s="28">
        <f t="shared" si="72"/>
        <v>53.5</v>
      </c>
      <c r="CR89" s="28">
        <f t="shared" si="73"/>
        <v>597.15651834317919</v>
      </c>
      <c r="CS89" s="28">
        <f t="shared" si="74"/>
        <v>133.55245485345168</v>
      </c>
      <c r="CT89" s="28">
        <f t="shared" si="75"/>
        <v>463.60406348972754</v>
      </c>
      <c r="CU89" s="36">
        <f t="shared" si="76"/>
        <v>79667.868848581289</v>
      </c>
      <c r="CV89" s="122">
        <f t="shared" si="77"/>
        <v>0</v>
      </c>
      <c r="CW89" s="125">
        <f t="shared" si="78"/>
        <v>597.15651834317919</v>
      </c>
      <c r="CX89" s="138">
        <f t="shared" si="83"/>
        <v>1127.1765183431792</v>
      </c>
    </row>
    <row r="90" spans="2:102" x14ac:dyDescent="0.3">
      <c r="B90" s="86">
        <v>63</v>
      </c>
      <c r="C90" s="155">
        <f t="shared" si="3"/>
        <v>1127.1765183431792</v>
      </c>
      <c r="D90" s="10">
        <f t="shared" si="4"/>
        <v>120</v>
      </c>
      <c r="E90" s="10">
        <f t="shared" si="5"/>
        <v>1007.1765183431792</v>
      </c>
      <c r="F90" s="10">
        <f t="shared" si="6"/>
        <v>212.31171979992641</v>
      </c>
      <c r="G90" s="10">
        <f t="shared" si="7"/>
        <v>794.86479854325273</v>
      </c>
      <c r="H90" s="10">
        <f t="shared" si="1"/>
        <v>192303.65320740253</v>
      </c>
      <c r="I90" s="146">
        <f t="shared" si="79"/>
        <v>-1007.1765183431792</v>
      </c>
      <c r="J90" s="147">
        <f t="shared" si="80"/>
        <v>-1127.1765183431792</v>
      </c>
      <c r="S90" s="86">
        <v>63</v>
      </c>
      <c r="T90" s="9">
        <f t="shared" si="8"/>
        <v>63</v>
      </c>
      <c r="U90" s="10">
        <f t="shared" si="9"/>
        <v>33.54</v>
      </c>
      <c r="V90" s="10">
        <f t="shared" si="10"/>
        <v>2.5</v>
      </c>
      <c r="W90" s="10">
        <f t="shared" si="11"/>
        <v>31.04</v>
      </c>
      <c r="X90" s="10">
        <f t="shared" si="12"/>
        <v>4.2536628717213896</v>
      </c>
      <c r="Y90" s="10">
        <f t="shared" si="13"/>
        <v>26.78633712827861</v>
      </c>
      <c r="Z90" s="10">
        <f t="shared" si="14"/>
        <v>3376.1439602488326</v>
      </c>
      <c r="AA90" s="16">
        <f t="shared" si="15"/>
        <v>30.199523898136924</v>
      </c>
      <c r="AB90" s="6"/>
      <c r="AC90" s="9">
        <f t="shared" si="16"/>
        <v>63</v>
      </c>
      <c r="AD90" s="10">
        <f t="shared" si="17"/>
        <v>64.61</v>
      </c>
      <c r="AE90" s="10">
        <f t="shared" si="18"/>
        <v>5</v>
      </c>
      <c r="AF90" s="10">
        <f t="shared" si="19"/>
        <v>59.61</v>
      </c>
      <c r="AG90" s="10">
        <f t="shared" si="20"/>
        <v>9.3479922358700183</v>
      </c>
      <c r="AH90" s="10">
        <f t="shared" si="21"/>
        <v>50.262007764129983</v>
      </c>
      <c r="AI90" s="10">
        <f t="shared" si="22"/>
        <v>6960.7321691383831</v>
      </c>
      <c r="AJ90" s="16">
        <f t="shared" si="23"/>
        <v>58.175051850287019</v>
      </c>
      <c r="AK90" s="6"/>
      <c r="AL90" s="9">
        <f t="shared" si="24"/>
        <v>63</v>
      </c>
      <c r="AM90" s="10">
        <f t="shared" si="25"/>
        <v>124.91</v>
      </c>
      <c r="AN90" s="10">
        <f t="shared" si="26"/>
        <v>10</v>
      </c>
      <c r="AO90" s="10">
        <f t="shared" si="27"/>
        <v>114.91</v>
      </c>
      <c r="AP90" s="10">
        <f t="shared" si="28"/>
        <v>20.390938988439029</v>
      </c>
      <c r="AQ90" s="10">
        <f t="shared" si="29"/>
        <v>94.519061011560964</v>
      </c>
      <c r="AR90" s="10">
        <f t="shared" si="30"/>
        <v>14299.084930827754</v>
      </c>
      <c r="AS90" s="16">
        <f t="shared" si="31"/>
        <v>112.46936583530957</v>
      </c>
      <c r="AU90" s="2"/>
      <c r="AV90" s="2"/>
      <c r="AW90" s="2"/>
      <c r="AX90" s="2"/>
      <c r="AY90" s="9">
        <f t="shared" si="32"/>
        <v>63</v>
      </c>
      <c r="AZ90" s="31">
        <f t="shared" si="33"/>
        <v>63</v>
      </c>
      <c r="BA90" s="31">
        <f t="shared" si="2"/>
        <v>0</v>
      </c>
      <c r="BB90" s="10">
        <f t="shared" si="81"/>
        <v>30</v>
      </c>
      <c r="BC90" s="28">
        <f t="shared" si="34"/>
        <v>30</v>
      </c>
      <c r="BD90" s="10">
        <f t="shared" si="35"/>
        <v>0</v>
      </c>
      <c r="BE90" s="10">
        <f t="shared" si="82"/>
        <v>0</v>
      </c>
      <c r="BF90" s="44">
        <f t="shared" si="36"/>
        <v>60000</v>
      </c>
      <c r="BG90" s="80">
        <f t="shared" si="37"/>
        <v>27.012096509961474</v>
      </c>
      <c r="BH90" s="118"/>
      <c r="BI90" s="9">
        <f t="shared" si="38"/>
        <v>63</v>
      </c>
      <c r="BJ90" s="28">
        <f t="shared" si="39"/>
        <v>66.599999999999994</v>
      </c>
      <c r="BK90" s="28">
        <f t="shared" si="40"/>
        <v>5.5</v>
      </c>
      <c r="BL90" s="28">
        <f t="shared" si="41"/>
        <v>61.1</v>
      </c>
      <c r="BM90" s="28">
        <f t="shared" si="42"/>
        <v>12.156617116855946</v>
      </c>
      <c r="BN90" s="28">
        <f t="shared" si="43"/>
        <v>48.943382883144054</v>
      </c>
      <c r="BO90" s="36">
        <f t="shared" si="44"/>
        <v>8055.4680283541529</v>
      </c>
      <c r="BP90" s="80">
        <f t="shared" si="45"/>
        <v>59.966854252114466</v>
      </c>
      <c r="BQ90" s="9">
        <f t="shared" si="46"/>
        <v>63</v>
      </c>
      <c r="BR90" s="28">
        <f t="shared" si="47"/>
        <v>76.53</v>
      </c>
      <c r="BS90" s="28">
        <f t="shared" si="48"/>
        <v>6.5</v>
      </c>
      <c r="BT90" s="28">
        <f t="shared" si="49"/>
        <v>70.03</v>
      </c>
      <c r="BU90" s="28">
        <f t="shared" si="50"/>
        <v>15.487310918242835</v>
      </c>
      <c r="BV90" s="28">
        <f t="shared" si="51"/>
        <v>54.542689081757167</v>
      </c>
      <c r="BW90" s="36">
        <f t="shared" si="52"/>
        <v>9726.9168382295065</v>
      </c>
      <c r="BX90" s="80">
        <f t="shared" si="53"/>
        <v>68.907858196911718</v>
      </c>
      <c r="BY90" s="9">
        <f t="shared" si="54"/>
        <v>63</v>
      </c>
      <c r="BZ90" s="28">
        <f t="shared" si="55"/>
        <v>80.33</v>
      </c>
      <c r="CA90" s="28">
        <f t="shared" si="56"/>
        <v>7</v>
      </c>
      <c r="CB90" s="28">
        <f t="shared" si="57"/>
        <v>73.33</v>
      </c>
      <c r="CC90" s="28">
        <f t="shared" si="58"/>
        <v>17.895416254495029</v>
      </c>
      <c r="CD90" s="28">
        <f t="shared" si="59"/>
        <v>55.434583745504966</v>
      </c>
      <c r="CE90" s="36">
        <f t="shared" si="60"/>
        <v>10681.815168951513</v>
      </c>
      <c r="CF90" s="80">
        <f t="shared" si="61"/>
        <v>72.32939042150683</v>
      </c>
      <c r="CG90" s="9">
        <f t="shared" si="62"/>
        <v>0</v>
      </c>
      <c r="CH90" s="28">
        <f t="shared" si="63"/>
        <v>0</v>
      </c>
      <c r="CI90" s="28">
        <f t="shared" si="64"/>
        <v>0</v>
      </c>
      <c r="CJ90" s="28">
        <f t="shared" si="65"/>
        <v>0</v>
      </c>
      <c r="CK90" s="28">
        <f t="shared" si="66"/>
        <v>0</v>
      </c>
      <c r="CL90" s="28">
        <f t="shared" si="67"/>
        <v>0</v>
      </c>
      <c r="CM90" s="36">
        <f t="shared" si="68"/>
        <v>0</v>
      </c>
      <c r="CN90" s="80">
        <f t="shared" si="69"/>
        <v>0</v>
      </c>
      <c r="CO90" s="9">
        <f t="shared" si="70"/>
        <v>63</v>
      </c>
      <c r="CP90" s="28">
        <f t="shared" si="71"/>
        <v>650.65651834317919</v>
      </c>
      <c r="CQ90" s="28">
        <f t="shared" si="72"/>
        <v>53.5</v>
      </c>
      <c r="CR90" s="28">
        <f t="shared" si="73"/>
        <v>597.15651834317919</v>
      </c>
      <c r="CS90" s="28">
        <f t="shared" si="74"/>
        <v>132.77978141430216</v>
      </c>
      <c r="CT90" s="28">
        <f t="shared" si="75"/>
        <v>464.37673692887699</v>
      </c>
      <c r="CU90" s="36">
        <f t="shared" si="76"/>
        <v>79203.492111652406</v>
      </c>
      <c r="CV90" s="122">
        <f t="shared" si="77"/>
        <v>0</v>
      </c>
      <c r="CW90" s="125">
        <f t="shared" si="78"/>
        <v>597.15651834317919</v>
      </c>
      <c r="CX90" s="138">
        <f t="shared" si="83"/>
        <v>1127.1765183431792</v>
      </c>
    </row>
    <row r="91" spans="2:102" x14ac:dyDescent="0.3">
      <c r="B91" s="86">
        <v>64</v>
      </c>
      <c r="C91" s="155">
        <f t="shared" si="3"/>
        <v>1127.1765183431792</v>
      </c>
      <c r="D91" s="10">
        <f t="shared" si="4"/>
        <v>120</v>
      </c>
      <c r="E91" s="10">
        <f t="shared" si="5"/>
        <v>1007.1765183431792</v>
      </c>
      <c r="F91" s="10">
        <f t="shared" si="6"/>
        <v>211.05119233190268</v>
      </c>
      <c r="G91" s="10">
        <f t="shared" si="7"/>
        <v>796.12532601127646</v>
      </c>
      <c r="H91" s="10">
        <f t="shared" ref="H91:H154" si="84">Z91+AI91+AR91+BF91+BO91+BW91+CE91+CM91+CU91</f>
        <v>191507.52788139129</v>
      </c>
      <c r="I91" s="146">
        <f t="shared" si="79"/>
        <v>-1007.1765183431792</v>
      </c>
      <c r="J91" s="147">
        <f t="shared" si="80"/>
        <v>-1127.1765183431792</v>
      </c>
      <c r="S91" s="86">
        <v>64</v>
      </c>
      <c r="T91" s="9">
        <f t="shared" si="8"/>
        <v>64</v>
      </c>
      <c r="U91" s="10">
        <f t="shared" si="9"/>
        <v>33.54</v>
      </c>
      <c r="V91" s="10">
        <f t="shared" si="10"/>
        <v>2.5</v>
      </c>
      <c r="W91" s="10">
        <f t="shared" si="11"/>
        <v>31.04</v>
      </c>
      <c r="X91" s="10">
        <f t="shared" si="12"/>
        <v>4.2201799503110404</v>
      </c>
      <c r="Y91" s="10">
        <f t="shared" si="13"/>
        <v>26.819820049688957</v>
      </c>
      <c r="Z91" s="10">
        <f t="shared" si="14"/>
        <v>3349.3241401991436</v>
      </c>
      <c r="AA91" s="16">
        <f t="shared" si="15"/>
        <v>30.149275106293103</v>
      </c>
      <c r="AB91" s="6"/>
      <c r="AC91" s="9">
        <f t="shared" si="16"/>
        <v>64</v>
      </c>
      <c r="AD91" s="10">
        <f t="shared" si="17"/>
        <v>64.61</v>
      </c>
      <c r="AE91" s="10">
        <f t="shared" si="18"/>
        <v>5</v>
      </c>
      <c r="AF91" s="10">
        <f t="shared" si="19"/>
        <v>59.61</v>
      </c>
      <c r="AG91" s="10">
        <f t="shared" si="20"/>
        <v>9.2809762255178452</v>
      </c>
      <c r="AH91" s="10">
        <f t="shared" si="21"/>
        <v>50.329023774482152</v>
      </c>
      <c r="AI91" s="10">
        <f t="shared" si="22"/>
        <v>6910.4031453639009</v>
      </c>
      <c r="AJ91" s="16">
        <f t="shared" si="23"/>
        <v>58.078254759021988</v>
      </c>
      <c r="AK91" s="6"/>
      <c r="AL91" s="9">
        <f t="shared" si="24"/>
        <v>64</v>
      </c>
      <c r="AM91" s="10">
        <f t="shared" si="25"/>
        <v>124.91</v>
      </c>
      <c r="AN91" s="10">
        <f t="shared" si="26"/>
        <v>10</v>
      </c>
      <c r="AO91" s="10">
        <f t="shared" si="27"/>
        <v>114.91</v>
      </c>
      <c r="AP91" s="10">
        <f t="shared" si="28"/>
        <v>20.257036985339319</v>
      </c>
      <c r="AQ91" s="10">
        <f t="shared" si="29"/>
        <v>94.652963014660685</v>
      </c>
      <c r="AR91" s="10">
        <f t="shared" si="30"/>
        <v>14204.431967813092</v>
      </c>
      <c r="AS91" s="16">
        <f t="shared" si="31"/>
        <v>112.28222878733069</v>
      </c>
      <c r="AU91" s="2"/>
      <c r="AV91" s="2"/>
      <c r="AW91" s="2"/>
      <c r="AX91" s="2"/>
      <c r="AY91" s="9">
        <f t="shared" si="32"/>
        <v>64</v>
      </c>
      <c r="AZ91" s="31">
        <f t="shared" si="33"/>
        <v>64</v>
      </c>
      <c r="BA91" s="31">
        <f t="shared" ref="BA91:BA154" si="85">IF(OR((AY91-$J$10)&lt;0,AY91&gt;$AY$24),0,AY91-$J$10)</f>
        <v>0</v>
      </c>
      <c r="BB91" s="10">
        <f t="shared" si="81"/>
        <v>30</v>
      </c>
      <c r="BC91" s="28">
        <f t="shared" si="34"/>
        <v>30</v>
      </c>
      <c r="BD91" s="10">
        <f t="shared" si="35"/>
        <v>0</v>
      </c>
      <c r="BE91" s="10">
        <f t="shared" si="82"/>
        <v>0</v>
      </c>
      <c r="BF91" s="44">
        <f t="shared" si="36"/>
        <v>60000</v>
      </c>
      <c r="BG91" s="80">
        <f t="shared" si="37"/>
        <v>26.96715125786503</v>
      </c>
      <c r="BH91" s="118"/>
      <c r="BI91" s="9">
        <f t="shared" si="38"/>
        <v>64</v>
      </c>
      <c r="BJ91" s="28">
        <f t="shared" si="39"/>
        <v>66.599999999999994</v>
      </c>
      <c r="BK91" s="28">
        <f t="shared" si="40"/>
        <v>5.5</v>
      </c>
      <c r="BL91" s="28">
        <f t="shared" si="41"/>
        <v>61.1</v>
      </c>
      <c r="BM91" s="28">
        <f t="shared" si="42"/>
        <v>12.083202042531228</v>
      </c>
      <c r="BN91" s="28">
        <f t="shared" si="43"/>
        <v>49.016797957468775</v>
      </c>
      <c r="BO91" s="36">
        <f t="shared" si="44"/>
        <v>8006.451230396684</v>
      </c>
      <c r="BP91" s="80">
        <f t="shared" si="45"/>
        <v>59.867075792460362</v>
      </c>
      <c r="BQ91" s="9">
        <f t="shared" si="46"/>
        <v>64</v>
      </c>
      <c r="BR91" s="28">
        <f t="shared" si="47"/>
        <v>76.53</v>
      </c>
      <c r="BS91" s="28">
        <f t="shared" si="48"/>
        <v>6.5</v>
      </c>
      <c r="BT91" s="28">
        <f t="shared" si="49"/>
        <v>70.03</v>
      </c>
      <c r="BU91" s="28">
        <f t="shared" si="50"/>
        <v>15.400951660530053</v>
      </c>
      <c r="BV91" s="28">
        <f t="shared" si="51"/>
        <v>54.629048339469946</v>
      </c>
      <c r="BW91" s="36">
        <f t="shared" si="52"/>
        <v>9672.2877898900369</v>
      </c>
      <c r="BX91" s="80">
        <f t="shared" si="53"/>
        <v>68.7932028588137</v>
      </c>
      <c r="BY91" s="9">
        <f t="shared" si="54"/>
        <v>64</v>
      </c>
      <c r="BZ91" s="28">
        <f t="shared" si="55"/>
        <v>80.33</v>
      </c>
      <c r="CA91" s="28">
        <f t="shared" si="56"/>
        <v>7</v>
      </c>
      <c r="CB91" s="28">
        <f t="shared" si="57"/>
        <v>73.33</v>
      </c>
      <c r="CC91" s="28">
        <f t="shared" si="58"/>
        <v>17.803025281585857</v>
      </c>
      <c r="CD91" s="28">
        <f t="shared" si="59"/>
        <v>55.526974718414138</v>
      </c>
      <c r="CE91" s="36">
        <f t="shared" si="60"/>
        <v>10626.288194233099</v>
      </c>
      <c r="CF91" s="80">
        <f t="shared" si="61"/>
        <v>72.209042018143265</v>
      </c>
      <c r="CG91" s="9">
        <f t="shared" si="62"/>
        <v>0</v>
      </c>
      <c r="CH91" s="28">
        <f t="shared" si="63"/>
        <v>0</v>
      </c>
      <c r="CI91" s="28">
        <f t="shared" si="64"/>
        <v>0</v>
      </c>
      <c r="CJ91" s="28">
        <f t="shared" si="65"/>
        <v>0</v>
      </c>
      <c r="CK91" s="28">
        <f t="shared" si="66"/>
        <v>0</v>
      </c>
      <c r="CL91" s="28">
        <f t="shared" si="67"/>
        <v>0</v>
      </c>
      <c r="CM91" s="36">
        <f t="shared" si="68"/>
        <v>0</v>
      </c>
      <c r="CN91" s="80">
        <f t="shared" si="69"/>
        <v>0</v>
      </c>
      <c r="CO91" s="9">
        <f t="shared" si="70"/>
        <v>64</v>
      </c>
      <c r="CP91" s="28">
        <f t="shared" si="71"/>
        <v>650.65651834317919</v>
      </c>
      <c r="CQ91" s="28">
        <f t="shared" si="72"/>
        <v>53.5</v>
      </c>
      <c r="CR91" s="28">
        <f t="shared" si="73"/>
        <v>597.15651834317919</v>
      </c>
      <c r="CS91" s="28">
        <f t="shared" si="74"/>
        <v>132.00582018608733</v>
      </c>
      <c r="CT91" s="28">
        <f t="shared" si="75"/>
        <v>465.15069815709182</v>
      </c>
      <c r="CU91" s="36">
        <f t="shared" si="76"/>
        <v>78738.34141349532</v>
      </c>
      <c r="CV91" s="122">
        <f t="shared" si="77"/>
        <v>0</v>
      </c>
      <c r="CW91" s="125">
        <f t="shared" si="78"/>
        <v>597.15651834317919</v>
      </c>
      <c r="CX91" s="138">
        <f t="shared" si="83"/>
        <v>1127.1765183431792</v>
      </c>
    </row>
    <row r="92" spans="2:102" x14ac:dyDescent="0.3">
      <c r="B92" s="86">
        <v>65</v>
      </c>
      <c r="C92" s="155">
        <f t="shared" ref="C92:C155" si="86">U92+AD92+AM92+BB92+BJ92+BR92+BZ92+CH92+CP92</f>
        <v>1127.1765183431792</v>
      </c>
      <c r="D92" s="10">
        <f t="shared" ref="D92:D155" si="87">V92+AE92+AN92+BC92+BK92+BS92+CA92+CI92+CQ92</f>
        <v>120</v>
      </c>
      <c r="E92" s="10">
        <f t="shared" ref="E92:E155" si="88">W92+AF92+AO92+BD92+BL92+BT92+CB92+CJ92+CR92</f>
        <v>1007.1765183431792</v>
      </c>
      <c r="F92" s="10">
        <f t="shared" ref="F92:F155" si="89">X92+AG92+AP92+BM92+BU92+CC92+CK92+CS92</f>
        <v>209.78865318260432</v>
      </c>
      <c r="G92" s="10">
        <f t="shared" ref="G92:G155" si="90">Y92+AH92+AQ92+BE92+BN92+BV92+CD92+CL92+CT92</f>
        <v>797.38786516057485</v>
      </c>
      <c r="H92" s="10">
        <f t="shared" si="84"/>
        <v>190710.1400162307</v>
      </c>
      <c r="I92" s="146">
        <f t="shared" si="79"/>
        <v>-1007.1765183431792</v>
      </c>
      <c r="J92" s="147">
        <f t="shared" si="80"/>
        <v>-1127.1765183431792</v>
      </c>
      <c r="S92" s="86">
        <v>65</v>
      </c>
      <c r="T92" s="9">
        <f t="shared" ref="T92:T155" si="91">IF($S92&gt;$K$7,0,$S92)</f>
        <v>65</v>
      </c>
      <c r="U92" s="10">
        <f t="shared" ref="U92:U155" si="92">IF(S92&gt;$S$24,0,IF($AB$21=3,IF(T92=$S$24,W92+V92,ROUND(-PMT(($V$24+($P$7*$N$7)+($Q$7*$O$7))/12,$S$24,$U$24,0,0),2)),W92+V92))</f>
        <v>33.54</v>
      </c>
      <c r="V92" s="10">
        <f t="shared" ref="V92:V155" si="93">IF(S92&gt;$S$24,0,IF($AB$21=1,TRUNC($U$24*$P$7*$N$7/12,2)+TRUNC($U$24*$Q$7*$O$7/12,2),IF($AB$21=2,TRUNC(Z91*$P$7*$N$7/12,2)+TRUNC(Z91*$Q$7*$O$7/12,2),TRUNC(Z91*$P$7*$N$7/12,2)+TRUNC(Z91*$Q$7*$O$7/12,2))))</f>
        <v>2.5</v>
      </c>
      <c r="W92" s="10">
        <f t="shared" ref="W92:W155" si="94">IF(S92&gt;$S$24,0,IF($AB$21=3,IF(T92=$S$24,Y92+X92,U92-V92),IF(T92=$S$24,Y92+X92,ROUND(-PMT($V$24/12,$S$24,$U$24,0,0),2))))</f>
        <v>31.04</v>
      </c>
      <c r="X92" s="10">
        <f t="shared" ref="X92:X155" si="95">IF(S92&gt;$S$24,0,Z91*$V$24/12)</f>
        <v>4.1866551752489292</v>
      </c>
      <c r="Y92" s="10">
        <f t="shared" ref="Y92:Y155" si="96">IF(S92&gt;$S$24,0,(IF(T92=$S$24,Z91,W92-X92)))</f>
        <v>26.853344824751069</v>
      </c>
      <c r="Z92" s="10">
        <f t="shared" ref="Z92:Z155" si="97">IF(S92&gt;$S$24,0,Z91-Y92)</f>
        <v>3322.4707953743923</v>
      </c>
      <c r="AA92" s="16">
        <f t="shared" ref="AA92:AA155" si="98">IF(S92&gt;$K$15,0,IF($AT$22&lt;&gt;3,U92*((1+($L$15/12))^(-T92)),U92*((1+(($L$15+($P$7*$N$7)+($Q$7*$O$7))/12))^(-T92))))</f>
        <v>30.099109923087951</v>
      </c>
      <c r="AB92" s="6"/>
      <c r="AC92" s="9">
        <f t="shared" ref="AC92:AC155" si="99">IF($S92&gt;$K$8,0,$S92)</f>
        <v>65</v>
      </c>
      <c r="AD92" s="10">
        <f t="shared" ref="AD92:AD155" si="100">IF(S92&gt;$AC$24,0,IF($AK$21=3,IF(AC92=$AC$24,AF92+AE92,ROUND(-PMT(($AE$24+($P$8*$N$8)+($Q$8*$O$8))/12,$AC$24,$AD$24,0,0),2)),AF92+AE92))</f>
        <v>64.61</v>
      </c>
      <c r="AE92" s="10">
        <f t="shared" ref="AE92:AE155" si="101">IF(S92&gt;$AC$24,0,IF($AK$21=1,TRUNC($AD$24*$P$8*$N$8/12,2)+TRUNC($AD$24*$Q$8*$O$8/12,2),IF($AK$21=2,TRUNC(AI91*$P$8*$N$8/12,2)+TRUNC(AI91*$Q$8*$O$8/12,2),TRUNC(AI91*$P$8*$N$8/12,2)+TRUNC(AI91*$Q$8*$O$8/12,2))))</f>
        <v>5</v>
      </c>
      <c r="AF92" s="10">
        <f t="shared" ref="AF92:AF155" si="102">IF(S92&gt;$AC$24,0,IF($AK$21=3,IF(AC92=$AC$24,AH92+AG92,AD92-AE92),IF(AC92=$AC$24,AH92+AG92,ROUND(-PMT($AE$24/12,$AC$24,$AD$24,0,0),2))))</f>
        <v>59.61</v>
      </c>
      <c r="AG92" s="10">
        <f t="shared" ref="AG92:AG155" si="103">IF(S92&gt;$AC$24,0,AI91*$AE$24/12)</f>
        <v>9.2138708604852013</v>
      </c>
      <c r="AH92" s="10">
        <f t="shared" ref="AH92:AH155" si="104">IF(S92&gt;$AC$24,0,(IF(AC92=$AC$24,AI91,AF92-AG92)))</f>
        <v>50.396129139514798</v>
      </c>
      <c r="AI92" s="10">
        <f t="shared" ref="AI92:AI155" si="105">IF(S92&gt;$AC$24,0,AI91-AH92)</f>
        <v>6860.0070162243865</v>
      </c>
      <c r="AJ92" s="16">
        <f t="shared" ref="AJ92:AJ155" si="106">IF(AC92&gt;$K$15,0,IF($AT$22&lt;&gt;3,AD92*((1+($L$15/12))^(-AC92)),AD92*((1+(($L$15+($P$7*$N$7)+($Q$7*$O$7))/12))^(-AC92))))</f>
        <v>57.981618727808957</v>
      </c>
      <c r="AK92" s="6"/>
      <c r="AL92" s="9">
        <f t="shared" ref="AL92:AL155" si="107">IF($S92&gt;$K$9,0,$S92)</f>
        <v>65</v>
      </c>
      <c r="AM92" s="10">
        <f t="shared" ref="AM92:AM155" si="108">IF(S92&gt;$AL$24,0,IF($AT$21=3,IF(AL92=$AL$24,AO92+AN92,ROUND(-PMT(($AN$24+($P$9*$N$9)+($Q$9*$O$9))/12,$AL$24,$AM$24,0,0),2)),AO92+AN92))</f>
        <v>124.91</v>
      </c>
      <c r="AN92" s="10">
        <f t="shared" ref="AN92:AN155" si="109">IF(S92&gt;$AL$24,0,IF($AT$21=1,TRUNC($AM$24*$P$9*$N$9/12,2)+TRUNC($AM$24*$Q$9*$O$9/12,2),IF($AT$21=2,TRUNC(AR91*$P$9*$N$9/12,2)+TRUNC(AR91*$Q$9*$O$9/12,2),TRUNC(AR91*$P$9*$N$9/12,2)+TRUNC(AR91*$Q$9*$O$9/12,2))))</f>
        <v>10</v>
      </c>
      <c r="AO92" s="10">
        <f t="shared" ref="AO92:AO155" si="110">IF(S92&gt;$AL$24,0,IF($AT$21=3,IF(AL92=$AL$24,AQ92+AP92,AM92-AN92),IF(AL92=$AL$24,AQ92+AP92,ROUND(-PMT($AN$24/12,$AL$24,$AM$24,0,0),2))))</f>
        <v>114.91</v>
      </c>
      <c r="AP92" s="10">
        <f t="shared" ref="AP92:AP155" si="111">IF(S92&gt;$AL$24,0,AR91*$AN$24/12)</f>
        <v>20.122945287735217</v>
      </c>
      <c r="AQ92" s="10">
        <f t="shared" ref="AQ92:AQ155" si="112">IF(S92&gt;$AL$24,0,(IF(AL92=$AL$24,AR91,AO92-AP92)))</f>
        <v>94.787054712264776</v>
      </c>
      <c r="AR92" s="10">
        <f t="shared" ref="AR92:AR155" si="113">IF(AL92&gt;$AL$24,0,AR91-AQ92)</f>
        <v>14109.644913100827</v>
      </c>
      <c r="AS92" s="16">
        <f t="shared" ref="AS92:AS155" si="114">IF(AL92&gt;$K$15,0,IF($AT$22&lt;&gt;3,AM92*((1+($L$15/12))^(-AL92)),AM92*((1+(($L$15+($P$7*$N$7)+($Q$7*$O$7))/12))^(-AL92))))</f>
        <v>112.09540311547156</v>
      </c>
      <c r="AU92" s="2"/>
      <c r="AV92" s="2"/>
      <c r="AW92" s="2"/>
      <c r="AX92" s="2"/>
      <c r="AY92" s="9">
        <f t="shared" ref="AY92:AY155" si="115">IF($S92&gt;$AY$24,0,$S92)</f>
        <v>65</v>
      </c>
      <c r="AZ92" s="31">
        <f t="shared" ref="AZ92:AZ155" si="116">IF(AY92&gt;$J$10,0,AY92)</f>
        <v>65</v>
      </c>
      <c r="BA92" s="31">
        <f t="shared" si="85"/>
        <v>0</v>
      </c>
      <c r="BB92" s="10">
        <f t="shared" si="81"/>
        <v>30</v>
      </c>
      <c r="BC92" s="28">
        <f t="shared" ref="BC92:BC155" si="117">IF(AY92=0,0,IF(AY92&gt;$AY$24,0,IF($AT$22=1,TRUNC($BB$24*$P$10*$N$10/12,2)+TRUNC($BB$24*$Q$10*$O$10/12,2),IF($AT$22=2,TRUNC(BF91*$P$10*$N$10/12,2)+TRUNC(BF91*$Q$10*$O$10/12,2),TRUNC(BF91*$P$10*$N$10/12,2)+TRUNC(BF91*$Q$10*$O$10/12,2)))))</f>
        <v>30</v>
      </c>
      <c r="BD92" s="10">
        <f t="shared" ref="BD92:BD155" si="118">IF(AY92=0,0,IF(AY92&lt;=$J$10,$BB$24*$BD$23/$J$10,$BB$24*$I$10/$BA$24))</f>
        <v>0</v>
      </c>
      <c r="BE92" s="10">
        <f t="shared" si="82"/>
        <v>0</v>
      </c>
      <c r="BF92" s="44">
        <f t="shared" ref="BF92:BF155" si="119">BF91-BE92</f>
        <v>60000</v>
      </c>
      <c r="BG92" s="80">
        <f t="shared" ref="BG92:BG155" si="120">IF(AY92&gt;$K$15,0,IF($AT$22&lt;&gt;3,BB92*(1+($L$15/12))^(-AY92),BB92*((1+(($L$15+($P$10*$N$10)+($Q$10*$O$10))/12))^(-AY92))))</f>
        <v>26.922280789881889</v>
      </c>
      <c r="BH92" s="118"/>
      <c r="BI92" s="9">
        <f t="shared" ref="BI92:BI155" si="121">IF($S92&gt;$K$11,0,$S92)</f>
        <v>65</v>
      </c>
      <c r="BJ92" s="28">
        <f t="shared" ref="BJ92:BJ155" si="122">IF($S92&gt;$BI$24,0,IF($AT$22=3,IF(BI92=$BI$24,BL92+BK92,ROUND(-PMT(($BK$24+($P$10*$N$10)+($Q$10*$O$10))/12,$BI$24,$BJ$24,0,0),2)),BL92+BK92))</f>
        <v>66.599999999999994</v>
      </c>
      <c r="BK92" s="28">
        <f t="shared" ref="BK92:BK155" si="123">IF($S92&gt;$BI$24,0,IF($AT$22=1,TRUNC($BJ$24*$P$10*$N$10/12,2)+TRUNC($BJ$24*$Q$10*$O$10/12,2),IF($AT$22=2,TRUNC(BO91*$P$10*$N$10/12,2)+TRUNC(BO91*$Q$10*$O$10/12,2),TRUNC(BO91*$P$10*$N$10/12,2)+TRUNC(BO91*$Q$10*$O$10/12,2))))</f>
        <v>5.5</v>
      </c>
      <c r="BL92" s="28">
        <f t="shared" ref="BL92:BL155" si="124">IF($S92&gt;$BI$24,0,IF($AT$22=3,IF(BI92=$BI$24,BN92+BM92,BJ92-BK92),IF(BI92=$BI$24,BN92+BM92,ROUND(-PMT($BK$24/12,$BI$24,$BJ$24,0,0),2))))</f>
        <v>61.1</v>
      </c>
      <c r="BM92" s="28">
        <f t="shared" ref="BM92:BM155" si="125">IF($S92&gt;$BI$24,0,BO91*$BK$24/12)</f>
        <v>12.009676845595024</v>
      </c>
      <c r="BN92" s="28">
        <f t="shared" ref="BN92:BN155" si="126">IF($S92&gt;$BI$24,0,(IF(BI92=$BI$24,BO91,BL92-BM92)))</f>
        <v>49.090323154404977</v>
      </c>
      <c r="BO92" s="36">
        <f t="shared" ref="BO92:BO155" si="127">IF($S92&gt;$BI$24,0,BO91-BN92)</f>
        <v>7957.3609072422787</v>
      </c>
      <c r="BP92" s="80">
        <f t="shared" ref="BP92:BP155" si="128">IF(BI92&gt;$K$15,0,IF(BI92&gt;$BI$24,0,IF($AT$22&lt;&gt;3,BJ92*(1+($L$15/12))^(-BI92),BJ92*((1+(($L$15+($P$10*$N$10)+($Q$10*$O$10))/12))^(-BI92)))))</f>
        <v>59.767463353537785</v>
      </c>
      <c r="BQ92" s="9">
        <f t="shared" ref="BQ92:BQ155" si="129">IF($S92&gt;$K$12,0,$S92)</f>
        <v>65</v>
      </c>
      <c r="BR92" s="28">
        <f t="shared" ref="BR92:BR155" si="130">IF($S92&gt;$BQ$24,0,IF($AT$22=3,IF(BQ92=$BQ$24,BT92+BS92,ROUND(-PMT(($BS$24+($P$10*$N$10)+($Q$10*$O$10))/12,$BQ$24,$BR$24,0,0),2)),BT92+BS92))</f>
        <v>76.53</v>
      </c>
      <c r="BS92" s="28">
        <f t="shared" ref="BS92:BS155" si="131">IF($S92&gt;$BQ$24,0,IF($AT$22=1,TRUNC($BR$24*$P$10*$N$10/12,2)+TRUNC($BR$24*$Q$10*$O$10/12,2),IF($AT$22=2,TRUNC(BW91*$P$10*$N$10/12,2)+TRUNC(BW91*$Q$10*$O$10/12,2),TRUNC(BW91*$P$10*$N$10/12,2)+TRUNC(BW91*$Q$10*$O$10/12,2))))</f>
        <v>6.5</v>
      </c>
      <c r="BT92" s="28">
        <f t="shared" ref="BT92:BT155" si="132">IF($S92&gt;$BQ$24,0,IF($AT$22=3,IF(BQ92=$BQ$24,BV92+BU92,BR92-BS92),IF(BQ92=$BQ$24,BV92+BU92,ROUND(-PMT($BS$24/12,$BQ$24,$BR$24,0,0),2))))</f>
        <v>70.03</v>
      </c>
      <c r="BU92" s="28">
        <f t="shared" ref="BU92:BU155" si="133">IF($S92&gt;$BQ$24,0,BW91*$BS$24/12)</f>
        <v>15.314455667325893</v>
      </c>
      <c r="BV92" s="28">
        <f t="shared" ref="BV92:BV155" si="134">IF($S92&gt;$BQ$24,0,(IF(BQ92=$BQ$24,BW91,BT92-BU92)))</f>
        <v>54.715544332674106</v>
      </c>
      <c r="BW92" s="36">
        <f t="shared" ref="BW92:BW155" si="135">IF($S92&gt;$BQ$24,0,BW91-BV92)</f>
        <v>9617.5722455573632</v>
      </c>
      <c r="BX92" s="80">
        <f t="shared" ref="BX92:BX155" si="136">IF(BQ92&gt;$K$15,0,IF(BQ92&gt;$BQ$24,0,IF($AT$22&lt;&gt;3,BR92*(1+($L$15/12))^(-BQ92),BR92*((1+(($L$15+($P$10*$N$10)+($Q$10*$O$10))/12))^(-BQ92)))))</f>
        <v>68.678738294988705</v>
      </c>
      <c r="BY92" s="9">
        <f t="shared" ref="BY92:BY155" si="137">IF($S92&gt;$K$13,0,$S92)</f>
        <v>65</v>
      </c>
      <c r="BZ92" s="28">
        <f t="shared" ref="BZ92:BZ155" si="138">IF($S92&gt;$BY$24,0,IF($AT$22=3,IF(BY92=$BY$24,CB92+CA92,ROUND(-PMT(($CA$24+($P$10*$N$10)+($Q$10*$O$10))/12,$BY$24,$BZ$24,0,0),2)),CB92+CA92))</f>
        <v>80.33</v>
      </c>
      <c r="CA92" s="28">
        <f t="shared" ref="CA92:CA155" si="139">IF($S92&gt;$BY$24,0,IF($AT$22=1,TRUNC($BZ$24*$P$10*$N$10/12,2)+TRUNC($BZ$24*$Q$10*$O$10/12,2),IF($AT$22=2,TRUNC(CE91*$P$10*$N$10/12,2)+TRUNC(CE91*$Q$10*$O$10/12,2),TRUNC(CE91*$P$10*$N$10/12,2)+TRUNC(CE91*$Q$10*$O$10/12,2))))</f>
        <v>7</v>
      </c>
      <c r="CB92" s="28">
        <f t="shared" ref="CB92:CB155" si="140">IF($S92&gt;$BY$24,0,IF($AT$22=3,IF(BY92=$BY$24,CD92+CC92,BZ92-CA92),IF(BY92=$BY$24,CD92+CC92,ROUND(-PMT($CA$24/12,$BY$24,$BZ$24,0,0),2))))</f>
        <v>73.33</v>
      </c>
      <c r="CC92" s="28">
        <f t="shared" ref="CC92:CC155" si="141">IF($S92&gt;$BY$24,0,CE91*$CA$24/12)</f>
        <v>17.710480323721832</v>
      </c>
      <c r="CD92" s="28">
        <f t="shared" ref="CD92:CD155" si="142">IF($S92&gt;$BY$24,0,(IF(BY92=$BY$24,CE91,CB92-CC92)))</f>
        <v>55.619519676278166</v>
      </c>
      <c r="CE92" s="36">
        <f t="shared" ref="CE92:CE155" si="143">IF($S92&gt;$BY$24,0,CE91-CD92)</f>
        <v>10570.66867455682</v>
      </c>
      <c r="CF92" s="80">
        <f t="shared" ref="CF92:CF155" si="144">IF(BY92&gt;$K$15,0,IF($AT$22&lt;&gt;3,BZ92*(1+($L$15/12))^(-BY92),BZ92*((1+(($L$15+($P$10*$N$10)+($Q$10*$O$10))/12))^(-BY92))))</f>
        <v>72.088893861707064</v>
      </c>
      <c r="CG92" s="9">
        <f t="shared" ref="CG92:CG155" si="145">IF($S92&gt;$K$14,0,$S92)</f>
        <v>0</v>
      </c>
      <c r="CH92" s="28">
        <f t="shared" ref="CH92:CH155" si="146">IF($S92&gt;$CG$24,0,IF($AT$22=3,IF(CG92=$CG$24,CJ92+CI92,ROUND(-PMT(($CI$24+($P$10*$N$10)+($Q$10*$O$10))/12,$CG$24,$CH$24,0,0),2)),CJ92+CI92))</f>
        <v>0</v>
      </c>
      <c r="CI92" s="28">
        <f t="shared" ref="CI92:CI155" si="147">IF($S92&gt;$CG$24,0,IF($AT$22=1,TRUNC($CH$24*$P$10*$N$10/12,2)+TRUNC($CH$24*$Q$10*$O$10/12,2),IF($AT$22=2,TRUNC(CM91*$P$10*$N$10/12,2)+TRUNC(CM91*$Q$10*$O$10/12,2),TRUNC(CM91*$P$10*$N$10/12,2)+TRUNC(CM91*$Q$10*$O$10/12,2))))</f>
        <v>0</v>
      </c>
      <c r="CJ92" s="28">
        <f t="shared" ref="CJ92:CJ155" si="148">IF($S92&gt;$CG$24,0,IF($AT$22=3,IF(CG92=$CG$24,CL92+CK92,CH92-CI92),IF(CG92=$CG$24,CL92+CK92,ROUND(-PMT($CI$24/12,$CG$24,$CH$24,0,0),2))))</f>
        <v>0</v>
      </c>
      <c r="CK92" s="28">
        <f t="shared" ref="CK92:CK155" si="149">IF($S92&gt;$CG$24,0,CM91*$CI$24/12)</f>
        <v>0</v>
      </c>
      <c r="CL92" s="28">
        <f t="shared" ref="CL92:CL155" si="150">IF($S92&gt;$CG$24,0,(IF(CG92=$CG$24,CM91,CJ92-CK92)))</f>
        <v>0</v>
      </c>
      <c r="CM92" s="36">
        <f t="shared" ref="CM92:CM155" si="151">IF($S92&gt;$CG$24,0,CM91-CL92)</f>
        <v>0</v>
      </c>
      <c r="CN92" s="80">
        <f t="shared" ref="CN92:CN155" si="152">IF(CG92&gt;$K$15,0,IF($AT$22&lt;&gt;3,CH92*(1+($L$15/12))^(-CG92),CH92*((1+(($L$15+($P$10*$N$10)+($Q$10*$O$10))/12))^(-CG92))))</f>
        <v>0</v>
      </c>
      <c r="CO92" s="9">
        <f t="shared" ref="CO92:CO155" si="153">IF($S92&gt;$K$15,0,$S92)</f>
        <v>65</v>
      </c>
      <c r="CP92" s="28">
        <f t="shared" ref="CP92:CP155" si="154">IF($S92&gt;$F$402,0,IF($AT$22&lt;&gt;3,CW92+CQ92,IF(CO92=$CO$24,CR92+CQ92,CW92)))</f>
        <v>650.65651834317919</v>
      </c>
      <c r="CQ92" s="28">
        <f t="shared" ref="CQ92:CQ125" si="155">IF($S92&gt;$CO$24,0,IF($AT$22=1,TRUNC($CP$24*$P$10*$N$10/12,2)+TRUNC($CP$24*$Q$10*$O$10/12,2),IF($AT$22=2,TRUNC(CU91*$P$10*$N$10/12,2)+TRUNC(CU91*$Q$10*$O$10/12,2),TRUNC(CU91*$P$10*$N$10/12,2)+TRUNC(CU91*$Q$10*$O$10/12,2))))</f>
        <v>53.5</v>
      </c>
      <c r="CR92" s="28">
        <f t="shared" ref="CR92:CR125" si="156">IF($S92&gt;$F$402,0,IF($AT$22&lt;&gt;3,CW92,IF(CO92=$CO$24,CT92+CS92,CP92-CQ92)))</f>
        <v>597.15651834317919</v>
      </c>
      <c r="CS92" s="28">
        <f t="shared" ref="CS92:CS125" si="157">IF($S92&gt;$CO$24,0,CU91*$CQ$24/12)</f>
        <v>131.2305690224922</v>
      </c>
      <c r="CT92" s="28">
        <f t="shared" ref="CT92:CT125" si="158">IF($S92&gt;$CO$24,0,(IF(CO92=$CO$24,CU91,CR92-CS92)))</f>
        <v>465.92594932068698</v>
      </c>
      <c r="CU92" s="36">
        <f t="shared" ref="CU92:CU125" si="159">IF($S92&gt;$CO$24,0,CU91-CT92)</f>
        <v>78272.415464174628</v>
      </c>
      <c r="CV92" s="122">
        <f t="shared" ref="CV92:CV125" si="160">IF($AT$22=2,CQ92*((1+($CQ$24/12))^(-CO92)),0)</f>
        <v>0</v>
      </c>
      <c r="CW92" s="125">
        <f t="shared" ref="CW92:CW125" si="161">IF($S92&gt;$F$402,0,IF($AT$22&lt;&gt;2,$H$402-U92-AD92-AM92-BB92-BJ92-BR92-BZ92-CH92,$H$402-U92-AD92-AM92-BB92-BJ92-BR92-BZ92-CH92-CQ92))</f>
        <v>597.15651834317919</v>
      </c>
      <c r="CX92" s="138">
        <f t="shared" si="83"/>
        <v>1127.1765183431792</v>
      </c>
    </row>
    <row r="93" spans="2:102" x14ac:dyDescent="0.3">
      <c r="B93" s="86">
        <v>66</v>
      </c>
      <c r="C93" s="155">
        <f t="shared" si="86"/>
        <v>1127.1765183431792</v>
      </c>
      <c r="D93" s="10">
        <f t="shared" si="87"/>
        <v>120</v>
      </c>
      <c r="E93" s="10">
        <f t="shared" si="88"/>
        <v>1007.1765183431792</v>
      </c>
      <c r="F93" s="10">
        <f t="shared" si="89"/>
        <v>208.52409912362501</v>
      </c>
      <c r="G93" s="10">
        <f t="shared" si="90"/>
        <v>798.65241921955419</v>
      </c>
      <c r="H93" s="10">
        <f t="shared" si="84"/>
        <v>189911.48759701115</v>
      </c>
      <c r="I93" s="146">
        <f t="shared" ref="I93:I156" si="162">-(W93+AF93+AO93+BD93+BL93+BT93+CB93+CJ93+CR93)</f>
        <v>-1007.1765183431792</v>
      </c>
      <c r="J93" s="147">
        <f t="shared" ref="J93:J156" si="163">-C93</f>
        <v>-1127.1765183431792</v>
      </c>
      <c r="S93" s="86">
        <v>66</v>
      </c>
      <c r="T93" s="9">
        <f t="shared" si="91"/>
        <v>66</v>
      </c>
      <c r="U93" s="10">
        <f t="shared" si="92"/>
        <v>33.54</v>
      </c>
      <c r="V93" s="10">
        <f t="shared" si="93"/>
        <v>2.5</v>
      </c>
      <c r="W93" s="10">
        <f t="shared" si="94"/>
        <v>31.04</v>
      </c>
      <c r="X93" s="10">
        <f t="shared" si="95"/>
        <v>4.1530884942179904</v>
      </c>
      <c r="Y93" s="10">
        <f t="shared" si="96"/>
        <v>26.88691150578201</v>
      </c>
      <c r="Z93" s="10">
        <f t="shared" si="97"/>
        <v>3295.5838838686104</v>
      </c>
      <c r="AA93" s="16">
        <f t="shared" si="98"/>
        <v>30.049028209405613</v>
      </c>
      <c r="AB93" s="6"/>
      <c r="AC93" s="9">
        <f t="shared" si="99"/>
        <v>66</v>
      </c>
      <c r="AD93" s="10">
        <f t="shared" si="100"/>
        <v>64.61</v>
      </c>
      <c r="AE93" s="10">
        <f t="shared" si="101"/>
        <v>5</v>
      </c>
      <c r="AF93" s="10">
        <f t="shared" si="102"/>
        <v>59.61</v>
      </c>
      <c r="AG93" s="10">
        <f t="shared" si="103"/>
        <v>9.1466760216325156</v>
      </c>
      <c r="AH93" s="10">
        <f t="shared" si="104"/>
        <v>50.463323978367484</v>
      </c>
      <c r="AI93" s="10">
        <f t="shared" si="105"/>
        <v>6809.5436922460194</v>
      </c>
      <c r="AJ93" s="16">
        <f t="shared" si="106"/>
        <v>57.8851434886612</v>
      </c>
      <c r="AK93" s="6"/>
      <c r="AL93" s="9">
        <f t="shared" si="107"/>
        <v>66</v>
      </c>
      <c r="AM93" s="10">
        <f t="shared" si="108"/>
        <v>124.91</v>
      </c>
      <c r="AN93" s="10">
        <f t="shared" si="109"/>
        <v>10</v>
      </c>
      <c r="AO93" s="10">
        <f t="shared" si="110"/>
        <v>114.91</v>
      </c>
      <c r="AP93" s="10">
        <f t="shared" si="111"/>
        <v>19.988663626892841</v>
      </c>
      <c r="AQ93" s="10">
        <f t="shared" si="112"/>
        <v>94.921336373107152</v>
      </c>
      <c r="AR93" s="10">
        <f t="shared" si="113"/>
        <v>14014.72357672772</v>
      </c>
      <c r="AS93" s="16">
        <f t="shared" si="114"/>
        <v>111.90888830163551</v>
      </c>
      <c r="AU93" s="2"/>
      <c r="AV93" s="2"/>
      <c r="AW93" s="2"/>
      <c r="AX93" s="2"/>
      <c r="AY93" s="9">
        <f t="shared" si="115"/>
        <v>66</v>
      </c>
      <c r="AZ93" s="31">
        <f t="shared" si="116"/>
        <v>66</v>
      </c>
      <c r="BA93" s="31">
        <f t="shared" si="85"/>
        <v>0</v>
      </c>
      <c r="BB93" s="10">
        <f t="shared" ref="BB93:BB156" si="164">BD93+BC93</f>
        <v>30</v>
      </c>
      <c r="BC93" s="28">
        <f t="shared" si="117"/>
        <v>30</v>
      </c>
      <c r="BD93" s="10">
        <f t="shared" si="118"/>
        <v>0</v>
      </c>
      <c r="BE93" s="10">
        <f t="shared" ref="BE93:BE156" si="165">BD93</f>
        <v>0</v>
      </c>
      <c r="BF93" s="44">
        <f t="shared" si="119"/>
        <v>60000</v>
      </c>
      <c r="BG93" s="80">
        <f t="shared" si="120"/>
        <v>26.877484981579261</v>
      </c>
      <c r="BH93" s="118"/>
      <c r="BI93" s="9">
        <f t="shared" si="121"/>
        <v>66</v>
      </c>
      <c r="BJ93" s="28">
        <f t="shared" si="122"/>
        <v>66.599999999999994</v>
      </c>
      <c r="BK93" s="28">
        <f t="shared" si="123"/>
        <v>5.5</v>
      </c>
      <c r="BL93" s="28">
        <f t="shared" si="124"/>
        <v>61.1</v>
      </c>
      <c r="BM93" s="28">
        <f t="shared" si="125"/>
        <v>11.936041360863419</v>
      </c>
      <c r="BN93" s="28">
        <f t="shared" si="126"/>
        <v>49.163958639136581</v>
      </c>
      <c r="BO93" s="36">
        <f t="shared" si="127"/>
        <v>7908.1969486031421</v>
      </c>
      <c r="BP93" s="80">
        <f t="shared" si="128"/>
        <v>59.668016659105952</v>
      </c>
      <c r="BQ93" s="9">
        <f t="shared" si="129"/>
        <v>66</v>
      </c>
      <c r="BR93" s="28">
        <f t="shared" si="130"/>
        <v>76.53</v>
      </c>
      <c r="BS93" s="28">
        <f t="shared" si="131"/>
        <v>6.5</v>
      </c>
      <c r="BT93" s="28">
        <f t="shared" si="132"/>
        <v>70.03</v>
      </c>
      <c r="BU93" s="28">
        <f t="shared" si="133"/>
        <v>15.227822722132492</v>
      </c>
      <c r="BV93" s="28">
        <f t="shared" si="134"/>
        <v>54.802177277867507</v>
      </c>
      <c r="BW93" s="36">
        <f t="shared" si="135"/>
        <v>9562.7700682794948</v>
      </c>
      <c r="BX93" s="80">
        <f t="shared" si="136"/>
        <v>68.564464188008699</v>
      </c>
      <c r="BY93" s="9">
        <f t="shared" si="137"/>
        <v>66</v>
      </c>
      <c r="BZ93" s="28">
        <f t="shared" si="138"/>
        <v>80.33</v>
      </c>
      <c r="CA93" s="28">
        <f t="shared" si="139"/>
        <v>7</v>
      </c>
      <c r="CB93" s="28">
        <f t="shared" si="140"/>
        <v>73.33</v>
      </c>
      <c r="CC93" s="28">
        <f t="shared" si="141"/>
        <v>17.617781124261366</v>
      </c>
      <c r="CD93" s="28">
        <f t="shared" si="142"/>
        <v>55.712218875738628</v>
      </c>
      <c r="CE93" s="36">
        <f t="shared" si="143"/>
        <v>10514.956455681082</v>
      </c>
      <c r="CF93" s="80">
        <f t="shared" si="144"/>
        <v>71.968945619008736</v>
      </c>
      <c r="CG93" s="9">
        <f t="shared" si="145"/>
        <v>0</v>
      </c>
      <c r="CH93" s="28">
        <f t="shared" si="146"/>
        <v>0</v>
      </c>
      <c r="CI93" s="28">
        <f t="shared" si="147"/>
        <v>0</v>
      </c>
      <c r="CJ93" s="28">
        <f t="shared" si="148"/>
        <v>0</v>
      </c>
      <c r="CK93" s="28">
        <f t="shared" si="149"/>
        <v>0</v>
      </c>
      <c r="CL93" s="28">
        <f t="shared" si="150"/>
        <v>0</v>
      </c>
      <c r="CM93" s="36">
        <f t="shared" si="151"/>
        <v>0</v>
      </c>
      <c r="CN93" s="80">
        <f t="shared" si="152"/>
        <v>0</v>
      </c>
      <c r="CO93" s="9">
        <f t="shared" si="153"/>
        <v>66</v>
      </c>
      <c r="CP93" s="28">
        <f t="shared" si="154"/>
        <v>650.65651834317919</v>
      </c>
      <c r="CQ93" s="28">
        <f t="shared" si="155"/>
        <v>53.5</v>
      </c>
      <c r="CR93" s="28">
        <f t="shared" si="156"/>
        <v>597.15651834317919</v>
      </c>
      <c r="CS93" s="28">
        <f t="shared" si="157"/>
        <v>130.45402577362438</v>
      </c>
      <c r="CT93" s="28">
        <f t="shared" si="158"/>
        <v>466.70249256955481</v>
      </c>
      <c r="CU93" s="36">
        <f t="shared" si="159"/>
        <v>77805.712971605069</v>
      </c>
      <c r="CV93" s="122">
        <f t="shared" si="160"/>
        <v>0</v>
      </c>
      <c r="CW93" s="125">
        <f t="shared" si="161"/>
        <v>597.15651834317919</v>
      </c>
      <c r="CX93" s="138">
        <f t="shared" ref="CX93:CX125" si="166">U93+AD93+AM93+BB93+BJ93+BR93+BZ93+CH93+CP93</f>
        <v>1127.1765183431792</v>
      </c>
    </row>
    <row r="94" spans="2:102" x14ac:dyDescent="0.3">
      <c r="B94" s="86">
        <v>67</v>
      </c>
      <c r="C94" s="155">
        <f t="shared" si="86"/>
        <v>1127.1765183431792</v>
      </c>
      <c r="D94" s="10">
        <f t="shared" si="87"/>
        <v>120</v>
      </c>
      <c r="E94" s="10">
        <f t="shared" si="88"/>
        <v>1007.1765183431792</v>
      </c>
      <c r="F94" s="10">
        <f t="shared" si="89"/>
        <v>207.25752692135222</v>
      </c>
      <c r="G94" s="10">
        <f t="shared" si="90"/>
        <v>799.91899142182695</v>
      </c>
      <c r="H94" s="10">
        <f t="shared" si="84"/>
        <v>189111.56860558933</v>
      </c>
      <c r="I94" s="146">
        <f t="shared" si="162"/>
        <v>-1007.1765183431792</v>
      </c>
      <c r="J94" s="147">
        <f t="shared" si="163"/>
        <v>-1127.1765183431792</v>
      </c>
      <c r="S94" s="86">
        <v>67</v>
      </c>
      <c r="T94" s="9">
        <f t="shared" si="91"/>
        <v>67</v>
      </c>
      <c r="U94" s="10">
        <f t="shared" si="92"/>
        <v>33.54</v>
      </c>
      <c r="V94" s="10">
        <f t="shared" si="93"/>
        <v>2.5</v>
      </c>
      <c r="W94" s="10">
        <f t="shared" si="94"/>
        <v>31.04</v>
      </c>
      <c r="X94" s="10">
        <f t="shared" si="95"/>
        <v>4.1194798548357632</v>
      </c>
      <c r="Y94" s="10">
        <f t="shared" si="96"/>
        <v>26.920520145164236</v>
      </c>
      <c r="Z94" s="10">
        <f t="shared" si="97"/>
        <v>3268.6633637234463</v>
      </c>
      <c r="AA94" s="16">
        <f t="shared" si="98"/>
        <v>29.999029826361671</v>
      </c>
      <c r="AB94" s="6"/>
      <c r="AC94" s="9">
        <f t="shared" si="99"/>
        <v>67</v>
      </c>
      <c r="AD94" s="10">
        <f t="shared" si="100"/>
        <v>64.61</v>
      </c>
      <c r="AE94" s="10">
        <f t="shared" si="101"/>
        <v>5</v>
      </c>
      <c r="AF94" s="10">
        <f t="shared" si="102"/>
        <v>59.61</v>
      </c>
      <c r="AG94" s="10">
        <f t="shared" si="103"/>
        <v>9.0793915896613591</v>
      </c>
      <c r="AH94" s="10">
        <f t="shared" si="104"/>
        <v>50.530608410338644</v>
      </c>
      <c r="AI94" s="10">
        <f t="shared" si="105"/>
        <v>6759.0130838356808</v>
      </c>
      <c r="AJ94" s="16">
        <f t="shared" si="106"/>
        <v>57.788828774037796</v>
      </c>
      <c r="AK94" s="6"/>
      <c r="AL94" s="9">
        <f t="shared" si="107"/>
        <v>67</v>
      </c>
      <c r="AM94" s="10">
        <f t="shared" si="108"/>
        <v>124.91</v>
      </c>
      <c r="AN94" s="10">
        <f t="shared" si="109"/>
        <v>10</v>
      </c>
      <c r="AO94" s="10">
        <f t="shared" si="110"/>
        <v>114.91</v>
      </c>
      <c r="AP94" s="10">
        <f t="shared" si="111"/>
        <v>19.854191733697604</v>
      </c>
      <c r="AQ94" s="10">
        <f t="shared" si="112"/>
        <v>95.055808266302392</v>
      </c>
      <c r="AR94" s="10">
        <f t="shared" si="113"/>
        <v>13919.667768461417</v>
      </c>
      <c r="AS94" s="16">
        <f t="shared" si="114"/>
        <v>111.72268382858785</v>
      </c>
      <c r="AU94" s="2"/>
      <c r="AV94" s="2"/>
      <c r="AW94" s="2"/>
      <c r="AX94" s="2"/>
      <c r="AY94" s="9">
        <f t="shared" si="115"/>
        <v>67</v>
      </c>
      <c r="AZ94" s="31">
        <f t="shared" si="116"/>
        <v>67</v>
      </c>
      <c r="BA94" s="31">
        <f t="shared" si="85"/>
        <v>0</v>
      </c>
      <c r="BB94" s="10">
        <f t="shared" si="164"/>
        <v>30</v>
      </c>
      <c r="BC94" s="28">
        <f t="shared" si="117"/>
        <v>30</v>
      </c>
      <c r="BD94" s="10">
        <f t="shared" si="118"/>
        <v>0</v>
      </c>
      <c r="BE94" s="10">
        <f t="shared" si="165"/>
        <v>0</v>
      </c>
      <c r="BF94" s="44">
        <f t="shared" si="119"/>
        <v>60000</v>
      </c>
      <c r="BG94" s="80">
        <f t="shared" si="120"/>
        <v>26.83276370873137</v>
      </c>
      <c r="BH94" s="118"/>
      <c r="BI94" s="9">
        <f t="shared" si="121"/>
        <v>67</v>
      </c>
      <c r="BJ94" s="28">
        <f t="shared" si="122"/>
        <v>66.599999999999994</v>
      </c>
      <c r="BK94" s="28">
        <f t="shared" si="123"/>
        <v>5.5</v>
      </c>
      <c r="BL94" s="28">
        <f t="shared" si="124"/>
        <v>61.1</v>
      </c>
      <c r="BM94" s="28">
        <f t="shared" si="125"/>
        <v>11.862295422904714</v>
      </c>
      <c r="BN94" s="28">
        <f t="shared" si="126"/>
        <v>49.237704577095286</v>
      </c>
      <c r="BO94" s="36">
        <f t="shared" si="127"/>
        <v>7858.9592440260467</v>
      </c>
      <c r="BP94" s="80">
        <f t="shared" si="128"/>
        <v>59.568735433383637</v>
      </c>
      <c r="BQ94" s="9">
        <f t="shared" si="129"/>
        <v>67</v>
      </c>
      <c r="BR94" s="28">
        <f t="shared" si="130"/>
        <v>76.53</v>
      </c>
      <c r="BS94" s="28">
        <f t="shared" si="131"/>
        <v>6.5</v>
      </c>
      <c r="BT94" s="28">
        <f t="shared" si="132"/>
        <v>70.03</v>
      </c>
      <c r="BU94" s="28">
        <f t="shared" si="133"/>
        <v>15.141052608109199</v>
      </c>
      <c r="BV94" s="28">
        <f t="shared" si="134"/>
        <v>54.888947391890802</v>
      </c>
      <c r="BW94" s="36">
        <f t="shared" si="135"/>
        <v>9507.8811208876032</v>
      </c>
      <c r="BX94" s="80">
        <f t="shared" si="136"/>
        <v>68.450380220973727</v>
      </c>
      <c r="BY94" s="9">
        <f t="shared" si="137"/>
        <v>67</v>
      </c>
      <c r="BZ94" s="28">
        <f t="shared" si="138"/>
        <v>80.33</v>
      </c>
      <c r="CA94" s="28">
        <f t="shared" si="139"/>
        <v>7</v>
      </c>
      <c r="CB94" s="28">
        <f t="shared" si="140"/>
        <v>73.33</v>
      </c>
      <c r="CC94" s="28">
        <f t="shared" si="141"/>
        <v>17.524927426135136</v>
      </c>
      <c r="CD94" s="28">
        <f t="shared" si="142"/>
        <v>55.805072573864862</v>
      </c>
      <c r="CE94" s="36">
        <f t="shared" si="143"/>
        <v>10459.151383107217</v>
      </c>
      <c r="CF94" s="80">
        <f t="shared" si="144"/>
        <v>71.849196957413028</v>
      </c>
      <c r="CG94" s="9">
        <f t="shared" si="145"/>
        <v>0</v>
      </c>
      <c r="CH94" s="28">
        <f t="shared" si="146"/>
        <v>0</v>
      </c>
      <c r="CI94" s="28">
        <f t="shared" si="147"/>
        <v>0</v>
      </c>
      <c r="CJ94" s="28">
        <f t="shared" si="148"/>
        <v>0</v>
      </c>
      <c r="CK94" s="28">
        <f t="shared" si="149"/>
        <v>0</v>
      </c>
      <c r="CL94" s="28">
        <f t="shared" si="150"/>
        <v>0</v>
      </c>
      <c r="CM94" s="36">
        <f t="shared" si="151"/>
        <v>0</v>
      </c>
      <c r="CN94" s="80">
        <f t="shared" si="152"/>
        <v>0</v>
      </c>
      <c r="CO94" s="9">
        <f t="shared" si="153"/>
        <v>67</v>
      </c>
      <c r="CP94" s="28">
        <f t="shared" si="154"/>
        <v>650.65651834317919</v>
      </c>
      <c r="CQ94" s="28">
        <f t="shared" si="155"/>
        <v>53.5</v>
      </c>
      <c r="CR94" s="28">
        <f t="shared" si="156"/>
        <v>597.15651834317919</v>
      </c>
      <c r="CS94" s="28">
        <f t="shared" si="157"/>
        <v>129.67618828600845</v>
      </c>
      <c r="CT94" s="28">
        <f t="shared" si="158"/>
        <v>467.4803300571707</v>
      </c>
      <c r="CU94" s="36">
        <f t="shared" si="159"/>
        <v>77338.232641547904</v>
      </c>
      <c r="CV94" s="122">
        <f t="shared" si="160"/>
        <v>0</v>
      </c>
      <c r="CW94" s="125">
        <f t="shared" si="161"/>
        <v>597.15651834317919</v>
      </c>
      <c r="CX94" s="138">
        <f t="shared" si="166"/>
        <v>1127.1765183431792</v>
      </c>
    </row>
    <row r="95" spans="2:102" x14ac:dyDescent="0.3">
      <c r="B95" s="86">
        <v>68</v>
      </c>
      <c r="C95" s="155">
        <f t="shared" si="86"/>
        <v>1127.1765183431792</v>
      </c>
      <c r="D95" s="10">
        <f t="shared" si="87"/>
        <v>120</v>
      </c>
      <c r="E95" s="10">
        <f t="shared" si="88"/>
        <v>1007.1765183431792</v>
      </c>
      <c r="F95" s="10">
        <f t="shared" si="89"/>
        <v>205.98893333695855</v>
      </c>
      <c r="G95" s="10">
        <f t="shared" si="90"/>
        <v>801.18758500622062</v>
      </c>
      <c r="H95" s="10">
        <f t="shared" si="84"/>
        <v>188310.3810205831</v>
      </c>
      <c r="I95" s="146">
        <f t="shared" si="162"/>
        <v>-1007.1765183431792</v>
      </c>
      <c r="J95" s="147">
        <f t="shared" si="163"/>
        <v>-1127.1765183431792</v>
      </c>
      <c r="S95" s="86">
        <v>68</v>
      </c>
      <c r="T95" s="9">
        <f t="shared" si="91"/>
        <v>68</v>
      </c>
      <c r="U95" s="10">
        <f t="shared" si="92"/>
        <v>33.54</v>
      </c>
      <c r="V95" s="10">
        <f t="shared" si="93"/>
        <v>2.5</v>
      </c>
      <c r="W95" s="10">
        <f t="shared" si="94"/>
        <v>31.04</v>
      </c>
      <c r="X95" s="10">
        <f t="shared" si="95"/>
        <v>4.0858292046543072</v>
      </c>
      <c r="Y95" s="10">
        <f t="shared" si="96"/>
        <v>26.954170795345693</v>
      </c>
      <c r="Z95" s="10">
        <f t="shared" si="97"/>
        <v>3241.7091929281005</v>
      </c>
      <c r="AA95" s="16">
        <f t="shared" si="98"/>
        <v>29.949114635302834</v>
      </c>
      <c r="AB95" s="6"/>
      <c r="AC95" s="9">
        <f t="shared" si="99"/>
        <v>68</v>
      </c>
      <c r="AD95" s="10">
        <f t="shared" si="100"/>
        <v>64.61</v>
      </c>
      <c r="AE95" s="10">
        <f t="shared" si="101"/>
        <v>5</v>
      </c>
      <c r="AF95" s="10">
        <f t="shared" si="102"/>
        <v>59.61</v>
      </c>
      <c r="AG95" s="10">
        <f t="shared" si="103"/>
        <v>9.0120174451142407</v>
      </c>
      <c r="AH95" s="10">
        <f t="shared" si="104"/>
        <v>50.59798255488576</v>
      </c>
      <c r="AI95" s="10">
        <f t="shared" si="105"/>
        <v>6708.4151012807952</v>
      </c>
      <c r="AJ95" s="16">
        <f t="shared" si="106"/>
        <v>57.692674316843053</v>
      </c>
      <c r="AK95" s="6"/>
      <c r="AL95" s="9">
        <f t="shared" si="107"/>
        <v>68</v>
      </c>
      <c r="AM95" s="10">
        <f t="shared" si="108"/>
        <v>124.91</v>
      </c>
      <c r="AN95" s="10">
        <f t="shared" si="109"/>
        <v>10</v>
      </c>
      <c r="AO95" s="10">
        <f t="shared" si="110"/>
        <v>114.91</v>
      </c>
      <c r="AP95" s="10">
        <f t="shared" si="111"/>
        <v>19.719529338653675</v>
      </c>
      <c r="AQ95" s="10">
        <f t="shared" si="112"/>
        <v>95.190470661346325</v>
      </c>
      <c r="AR95" s="10">
        <f t="shared" si="113"/>
        <v>13824.477297800071</v>
      </c>
      <c r="AS95" s="16">
        <f t="shared" si="114"/>
        <v>111.53678917995458</v>
      </c>
      <c r="AU95" s="2"/>
      <c r="AV95" s="2"/>
      <c r="AW95" s="2"/>
      <c r="AX95" s="2"/>
      <c r="AY95" s="9">
        <f t="shared" si="115"/>
        <v>68</v>
      </c>
      <c r="AZ95" s="31">
        <f t="shared" si="116"/>
        <v>68</v>
      </c>
      <c r="BA95" s="31">
        <f t="shared" si="85"/>
        <v>0</v>
      </c>
      <c r="BB95" s="10">
        <f t="shared" si="164"/>
        <v>30</v>
      </c>
      <c r="BC95" s="28">
        <f t="shared" si="117"/>
        <v>30</v>
      </c>
      <c r="BD95" s="10">
        <f t="shared" si="118"/>
        <v>0</v>
      </c>
      <c r="BE95" s="10">
        <f t="shared" si="165"/>
        <v>0</v>
      </c>
      <c r="BF95" s="44">
        <f t="shared" si="119"/>
        <v>60000</v>
      </c>
      <c r="BG95" s="80">
        <f t="shared" si="120"/>
        <v>26.78811684731917</v>
      </c>
      <c r="BH95" s="118"/>
      <c r="BI95" s="9">
        <f t="shared" si="121"/>
        <v>68</v>
      </c>
      <c r="BJ95" s="28">
        <f t="shared" si="122"/>
        <v>66.599999999999994</v>
      </c>
      <c r="BK95" s="28">
        <f t="shared" si="123"/>
        <v>5.5</v>
      </c>
      <c r="BL95" s="28">
        <f t="shared" si="124"/>
        <v>61.1</v>
      </c>
      <c r="BM95" s="28">
        <f t="shared" si="125"/>
        <v>11.788438866039071</v>
      </c>
      <c r="BN95" s="28">
        <f t="shared" si="126"/>
        <v>49.311561133960929</v>
      </c>
      <c r="BO95" s="36">
        <f t="shared" si="127"/>
        <v>7809.6476828920859</v>
      </c>
      <c r="BP95" s="80">
        <f t="shared" si="128"/>
        <v>59.469619401048554</v>
      </c>
      <c r="BQ95" s="9">
        <f t="shared" si="129"/>
        <v>68</v>
      </c>
      <c r="BR95" s="28">
        <f t="shared" si="130"/>
        <v>76.53</v>
      </c>
      <c r="BS95" s="28">
        <f t="shared" si="131"/>
        <v>6.5</v>
      </c>
      <c r="BT95" s="28">
        <f t="shared" si="132"/>
        <v>70.03</v>
      </c>
      <c r="BU95" s="28">
        <f t="shared" si="133"/>
        <v>15.054145108072037</v>
      </c>
      <c r="BV95" s="28">
        <f t="shared" si="134"/>
        <v>54.975854891927966</v>
      </c>
      <c r="BW95" s="36">
        <f t="shared" si="135"/>
        <v>9452.905265995676</v>
      </c>
      <c r="BX95" s="80">
        <f t="shared" si="136"/>
        <v>68.336486077511211</v>
      </c>
      <c r="BY95" s="9">
        <f t="shared" si="137"/>
        <v>68</v>
      </c>
      <c r="BZ95" s="28">
        <f t="shared" si="138"/>
        <v>80.33</v>
      </c>
      <c r="CA95" s="28">
        <f t="shared" si="139"/>
        <v>7</v>
      </c>
      <c r="CB95" s="28">
        <f t="shared" si="140"/>
        <v>73.33</v>
      </c>
      <c r="CC95" s="28">
        <f t="shared" si="141"/>
        <v>17.431918971845363</v>
      </c>
      <c r="CD95" s="28">
        <f t="shared" si="142"/>
        <v>55.898081028154635</v>
      </c>
      <c r="CE95" s="36">
        <f t="shared" si="143"/>
        <v>10403.253302079062</v>
      </c>
      <c r="CF95" s="80">
        <f t="shared" si="144"/>
        <v>71.729647544838301</v>
      </c>
      <c r="CG95" s="9">
        <f t="shared" si="145"/>
        <v>0</v>
      </c>
      <c r="CH95" s="28">
        <f t="shared" si="146"/>
        <v>0</v>
      </c>
      <c r="CI95" s="28">
        <f t="shared" si="147"/>
        <v>0</v>
      </c>
      <c r="CJ95" s="28">
        <f t="shared" si="148"/>
        <v>0</v>
      </c>
      <c r="CK95" s="28">
        <f t="shared" si="149"/>
        <v>0</v>
      </c>
      <c r="CL95" s="28">
        <f t="shared" si="150"/>
        <v>0</v>
      </c>
      <c r="CM95" s="36">
        <f t="shared" si="151"/>
        <v>0</v>
      </c>
      <c r="CN95" s="80">
        <f t="shared" si="152"/>
        <v>0</v>
      </c>
      <c r="CO95" s="9">
        <f t="shared" si="153"/>
        <v>68</v>
      </c>
      <c r="CP95" s="28">
        <f t="shared" si="154"/>
        <v>650.65651834317919</v>
      </c>
      <c r="CQ95" s="28">
        <f t="shared" si="155"/>
        <v>53.5</v>
      </c>
      <c r="CR95" s="28">
        <f t="shared" si="156"/>
        <v>597.15651834317919</v>
      </c>
      <c r="CS95" s="28">
        <f t="shared" si="157"/>
        <v>128.89705440257984</v>
      </c>
      <c r="CT95" s="28">
        <f t="shared" si="158"/>
        <v>468.25946394059935</v>
      </c>
      <c r="CU95" s="36">
        <f t="shared" si="159"/>
        <v>76869.973177607302</v>
      </c>
      <c r="CV95" s="122">
        <f t="shared" si="160"/>
        <v>0</v>
      </c>
      <c r="CW95" s="125">
        <f t="shared" si="161"/>
        <v>597.15651834317919</v>
      </c>
      <c r="CX95" s="138">
        <f t="shared" si="166"/>
        <v>1127.1765183431792</v>
      </c>
    </row>
    <row r="96" spans="2:102" x14ac:dyDescent="0.3">
      <c r="B96" s="86">
        <v>69</v>
      </c>
      <c r="C96" s="155">
        <f t="shared" si="86"/>
        <v>1127.1765183431792</v>
      </c>
      <c r="D96" s="10">
        <f t="shared" si="87"/>
        <v>120</v>
      </c>
      <c r="E96" s="10">
        <f t="shared" si="88"/>
        <v>1007.1765183431792</v>
      </c>
      <c r="F96" s="10">
        <f t="shared" si="89"/>
        <v>204.71831512639318</v>
      </c>
      <c r="G96" s="10">
        <f t="shared" si="90"/>
        <v>802.45820321678593</v>
      </c>
      <c r="H96" s="10">
        <f t="shared" si="84"/>
        <v>187507.92281736631</v>
      </c>
      <c r="I96" s="146">
        <f t="shared" si="162"/>
        <v>-1007.1765183431792</v>
      </c>
      <c r="J96" s="147">
        <f t="shared" si="163"/>
        <v>-1127.1765183431792</v>
      </c>
      <c r="S96" s="86">
        <v>69</v>
      </c>
      <c r="T96" s="9">
        <f t="shared" si="91"/>
        <v>69</v>
      </c>
      <c r="U96" s="10">
        <f t="shared" si="92"/>
        <v>33.54</v>
      </c>
      <c r="V96" s="10">
        <f t="shared" si="93"/>
        <v>2.5</v>
      </c>
      <c r="W96" s="10">
        <f t="shared" si="94"/>
        <v>31.04</v>
      </c>
      <c r="X96" s="10">
        <f t="shared" si="95"/>
        <v>4.0521364911601259</v>
      </c>
      <c r="Y96" s="10">
        <f t="shared" si="96"/>
        <v>26.987863508839872</v>
      </c>
      <c r="Z96" s="10">
        <f t="shared" si="97"/>
        <v>3214.7213294192607</v>
      </c>
      <c r="AA96" s="16">
        <f t="shared" si="98"/>
        <v>29.899282497806489</v>
      </c>
      <c r="AB96" s="6"/>
      <c r="AC96" s="9">
        <f t="shared" si="99"/>
        <v>69</v>
      </c>
      <c r="AD96" s="10">
        <f t="shared" si="100"/>
        <v>64.61</v>
      </c>
      <c r="AE96" s="10">
        <f t="shared" si="101"/>
        <v>5</v>
      </c>
      <c r="AF96" s="10">
        <f t="shared" si="102"/>
        <v>59.61</v>
      </c>
      <c r="AG96" s="10">
        <f t="shared" si="103"/>
        <v>8.9445534683743926</v>
      </c>
      <c r="AH96" s="10">
        <f t="shared" si="104"/>
        <v>50.665446531625605</v>
      </c>
      <c r="AI96" s="10">
        <f t="shared" si="105"/>
        <v>6657.7496547491692</v>
      </c>
      <c r="AJ96" s="16">
        <f t="shared" si="106"/>
        <v>57.59667985042568</v>
      </c>
      <c r="AK96" s="6"/>
      <c r="AL96" s="9">
        <f t="shared" si="107"/>
        <v>69</v>
      </c>
      <c r="AM96" s="10">
        <f t="shared" si="108"/>
        <v>124.91</v>
      </c>
      <c r="AN96" s="10">
        <f t="shared" si="109"/>
        <v>10</v>
      </c>
      <c r="AO96" s="10">
        <f t="shared" si="110"/>
        <v>114.91</v>
      </c>
      <c r="AP96" s="10">
        <f t="shared" si="111"/>
        <v>19.584676171883434</v>
      </c>
      <c r="AQ96" s="10">
        <f t="shared" si="112"/>
        <v>95.325323828116566</v>
      </c>
      <c r="AR96" s="10">
        <f t="shared" si="113"/>
        <v>13729.151973971955</v>
      </c>
      <c r="AS96" s="16">
        <f t="shared" si="114"/>
        <v>111.35120384022089</v>
      </c>
      <c r="AU96" s="2"/>
      <c r="AV96" s="2"/>
      <c r="AW96" s="2"/>
      <c r="AX96" s="2"/>
      <c r="AY96" s="9">
        <f t="shared" si="115"/>
        <v>69</v>
      </c>
      <c r="AZ96" s="31">
        <f t="shared" si="116"/>
        <v>69</v>
      </c>
      <c r="BA96" s="31">
        <f t="shared" si="85"/>
        <v>0</v>
      </c>
      <c r="BB96" s="10">
        <f t="shared" si="164"/>
        <v>30</v>
      </c>
      <c r="BC96" s="28">
        <f t="shared" si="117"/>
        <v>30</v>
      </c>
      <c r="BD96" s="10">
        <f t="shared" si="118"/>
        <v>0</v>
      </c>
      <c r="BE96" s="10">
        <f t="shared" si="165"/>
        <v>0</v>
      </c>
      <c r="BF96" s="44">
        <f t="shared" si="119"/>
        <v>60000</v>
      </c>
      <c r="BG96" s="80">
        <f t="shared" si="120"/>
        <v>26.743544273529956</v>
      </c>
      <c r="BH96" s="118"/>
      <c r="BI96" s="9">
        <f t="shared" si="121"/>
        <v>69</v>
      </c>
      <c r="BJ96" s="28">
        <f t="shared" si="122"/>
        <v>66.599999999999994</v>
      </c>
      <c r="BK96" s="28">
        <f t="shared" si="123"/>
        <v>5.5</v>
      </c>
      <c r="BL96" s="28">
        <f t="shared" si="124"/>
        <v>61.1</v>
      </c>
      <c r="BM96" s="28">
        <f t="shared" si="125"/>
        <v>11.714471524338128</v>
      </c>
      <c r="BN96" s="28">
        <f t="shared" si="126"/>
        <v>49.385528475661872</v>
      </c>
      <c r="BO96" s="36">
        <f t="shared" si="127"/>
        <v>7760.262154416424</v>
      </c>
      <c r="BP96" s="80">
        <f t="shared" si="128"/>
        <v>59.370668287236491</v>
      </c>
      <c r="BQ96" s="9">
        <f t="shared" si="129"/>
        <v>69</v>
      </c>
      <c r="BR96" s="28">
        <f t="shared" si="130"/>
        <v>76.53</v>
      </c>
      <c r="BS96" s="28">
        <f t="shared" si="131"/>
        <v>6.5</v>
      </c>
      <c r="BT96" s="28">
        <f t="shared" si="132"/>
        <v>70.03</v>
      </c>
      <c r="BU96" s="28">
        <f t="shared" si="133"/>
        <v>14.967100004493153</v>
      </c>
      <c r="BV96" s="28">
        <f t="shared" si="134"/>
        <v>55.062899995506847</v>
      </c>
      <c r="BW96" s="36">
        <f t="shared" si="135"/>
        <v>9397.8423660001699</v>
      </c>
      <c r="BX96" s="80">
        <f t="shared" si="136"/>
        <v>68.222781441774913</v>
      </c>
      <c r="BY96" s="9">
        <f t="shared" si="137"/>
        <v>69</v>
      </c>
      <c r="BZ96" s="28">
        <f t="shared" si="138"/>
        <v>80.33</v>
      </c>
      <c r="CA96" s="28">
        <f t="shared" si="139"/>
        <v>7</v>
      </c>
      <c r="CB96" s="28">
        <f t="shared" si="140"/>
        <v>73.33</v>
      </c>
      <c r="CC96" s="28">
        <f t="shared" si="141"/>
        <v>17.338755503465105</v>
      </c>
      <c r="CD96" s="28">
        <f t="shared" si="142"/>
        <v>55.99124449653489</v>
      </c>
      <c r="CE96" s="36">
        <f t="shared" si="143"/>
        <v>10347.262057582526</v>
      </c>
      <c r="CF96" s="80">
        <f t="shared" si="144"/>
        <v>71.610297049755374</v>
      </c>
      <c r="CG96" s="9">
        <f t="shared" si="145"/>
        <v>0</v>
      </c>
      <c r="CH96" s="28">
        <f t="shared" si="146"/>
        <v>0</v>
      </c>
      <c r="CI96" s="28">
        <f t="shared" si="147"/>
        <v>0</v>
      </c>
      <c r="CJ96" s="28">
        <f t="shared" si="148"/>
        <v>0</v>
      </c>
      <c r="CK96" s="28">
        <f t="shared" si="149"/>
        <v>0</v>
      </c>
      <c r="CL96" s="28">
        <f t="shared" si="150"/>
        <v>0</v>
      </c>
      <c r="CM96" s="36">
        <f t="shared" si="151"/>
        <v>0</v>
      </c>
      <c r="CN96" s="80">
        <f t="shared" si="152"/>
        <v>0</v>
      </c>
      <c r="CO96" s="9">
        <f t="shared" si="153"/>
        <v>69</v>
      </c>
      <c r="CP96" s="28">
        <f t="shared" si="154"/>
        <v>650.65651834317919</v>
      </c>
      <c r="CQ96" s="28">
        <f t="shared" si="155"/>
        <v>53.5</v>
      </c>
      <c r="CR96" s="28">
        <f t="shared" si="156"/>
        <v>597.15651834317919</v>
      </c>
      <c r="CS96" s="28">
        <f t="shared" si="157"/>
        <v>128.11662196267883</v>
      </c>
      <c r="CT96" s="28">
        <f t="shared" si="158"/>
        <v>469.03989638050035</v>
      </c>
      <c r="CU96" s="36">
        <f t="shared" si="159"/>
        <v>76400.933281226797</v>
      </c>
      <c r="CV96" s="122">
        <f t="shared" si="160"/>
        <v>0</v>
      </c>
      <c r="CW96" s="125">
        <f t="shared" si="161"/>
        <v>597.15651834317919</v>
      </c>
      <c r="CX96" s="138">
        <f t="shared" si="166"/>
        <v>1127.1765183431792</v>
      </c>
    </row>
    <row r="97" spans="2:102" x14ac:dyDescent="0.3">
      <c r="B97" s="86">
        <v>70</v>
      </c>
      <c r="C97" s="155">
        <f t="shared" si="86"/>
        <v>1127.1765183431792</v>
      </c>
      <c r="D97" s="10">
        <f t="shared" si="87"/>
        <v>120</v>
      </c>
      <c r="E97" s="10">
        <f t="shared" si="88"/>
        <v>1007.1765183431792</v>
      </c>
      <c r="F97" s="10">
        <f t="shared" si="89"/>
        <v>203.44566904037367</v>
      </c>
      <c r="G97" s="10">
        <f t="shared" si="90"/>
        <v>803.73084930280561</v>
      </c>
      <c r="H97" s="10">
        <f t="shared" si="84"/>
        <v>186704.19196806347</v>
      </c>
      <c r="I97" s="146">
        <f t="shared" si="162"/>
        <v>-1007.1765183431792</v>
      </c>
      <c r="J97" s="147">
        <f t="shared" si="163"/>
        <v>-1127.1765183431792</v>
      </c>
      <c r="S97" s="86">
        <v>70</v>
      </c>
      <c r="T97" s="9">
        <f t="shared" si="91"/>
        <v>70</v>
      </c>
      <c r="U97" s="10">
        <f t="shared" si="92"/>
        <v>33.54</v>
      </c>
      <c r="V97" s="10">
        <f t="shared" si="93"/>
        <v>2.5</v>
      </c>
      <c r="W97" s="10">
        <f t="shared" si="94"/>
        <v>31.04</v>
      </c>
      <c r="X97" s="10">
        <f t="shared" si="95"/>
        <v>4.0184016617740754</v>
      </c>
      <c r="Y97" s="10">
        <f t="shared" si="96"/>
        <v>27.021598338225925</v>
      </c>
      <c r="Z97" s="10">
        <f t="shared" si="97"/>
        <v>3187.6997310810348</v>
      </c>
      <c r="AA97" s="16">
        <f t="shared" si="98"/>
        <v>29.849533275680354</v>
      </c>
      <c r="AB97" s="6"/>
      <c r="AC97" s="9">
        <f t="shared" si="99"/>
        <v>70</v>
      </c>
      <c r="AD97" s="10">
        <f t="shared" si="100"/>
        <v>64.61</v>
      </c>
      <c r="AE97" s="10">
        <f t="shared" si="101"/>
        <v>5</v>
      </c>
      <c r="AF97" s="10">
        <f t="shared" si="102"/>
        <v>59.61</v>
      </c>
      <c r="AG97" s="10">
        <f t="shared" si="103"/>
        <v>8.8769995396655599</v>
      </c>
      <c r="AH97" s="10">
        <f t="shared" si="104"/>
        <v>50.733000460334438</v>
      </c>
      <c r="AI97" s="10">
        <f t="shared" si="105"/>
        <v>6607.0166542888346</v>
      </c>
      <c r="AJ97" s="16">
        <f t="shared" si="106"/>
        <v>57.500845108578048</v>
      </c>
      <c r="AK97" s="6"/>
      <c r="AL97" s="9">
        <f t="shared" si="107"/>
        <v>70</v>
      </c>
      <c r="AM97" s="10">
        <f t="shared" si="108"/>
        <v>124.91</v>
      </c>
      <c r="AN97" s="10">
        <f t="shared" si="109"/>
        <v>10</v>
      </c>
      <c r="AO97" s="10">
        <f t="shared" si="110"/>
        <v>114.91</v>
      </c>
      <c r="AP97" s="10">
        <f t="shared" si="111"/>
        <v>19.449631963126937</v>
      </c>
      <c r="AQ97" s="10">
        <f t="shared" si="112"/>
        <v>95.460368036873064</v>
      </c>
      <c r="AR97" s="10">
        <f t="shared" si="113"/>
        <v>13633.691605935082</v>
      </c>
      <c r="AS97" s="16">
        <f t="shared" si="114"/>
        <v>111.16592729472967</v>
      </c>
      <c r="AU97" s="2"/>
      <c r="AV97" s="2"/>
      <c r="AW97" s="2"/>
      <c r="AX97" s="2"/>
      <c r="AY97" s="9">
        <f t="shared" si="115"/>
        <v>70</v>
      </c>
      <c r="AZ97" s="31">
        <f t="shared" si="116"/>
        <v>70</v>
      </c>
      <c r="BA97" s="31">
        <f t="shared" si="85"/>
        <v>0</v>
      </c>
      <c r="BB97" s="10">
        <f t="shared" si="164"/>
        <v>30</v>
      </c>
      <c r="BC97" s="28">
        <f t="shared" si="117"/>
        <v>30</v>
      </c>
      <c r="BD97" s="10">
        <f t="shared" si="118"/>
        <v>0</v>
      </c>
      <c r="BE97" s="10">
        <f t="shared" si="165"/>
        <v>0</v>
      </c>
      <c r="BF97" s="44">
        <f t="shared" si="119"/>
        <v>60000</v>
      </c>
      <c r="BG97" s="80">
        <f t="shared" si="120"/>
        <v>26.699045863757025</v>
      </c>
      <c r="BH97" s="118"/>
      <c r="BI97" s="9">
        <f t="shared" si="121"/>
        <v>70</v>
      </c>
      <c r="BJ97" s="28">
        <f t="shared" si="122"/>
        <v>66.599999999999994</v>
      </c>
      <c r="BK97" s="28">
        <f t="shared" si="123"/>
        <v>5.5</v>
      </c>
      <c r="BL97" s="28">
        <f t="shared" si="124"/>
        <v>61.1</v>
      </c>
      <c r="BM97" s="28">
        <f t="shared" si="125"/>
        <v>11.640393231624635</v>
      </c>
      <c r="BN97" s="28">
        <f t="shared" si="126"/>
        <v>49.459606768375366</v>
      </c>
      <c r="BO97" s="36">
        <f t="shared" si="127"/>
        <v>7710.8025476480489</v>
      </c>
      <c r="BP97" s="80">
        <f t="shared" si="128"/>
        <v>59.271881817540596</v>
      </c>
      <c r="BQ97" s="9">
        <f t="shared" si="129"/>
        <v>70</v>
      </c>
      <c r="BR97" s="28">
        <f t="shared" si="130"/>
        <v>76.53</v>
      </c>
      <c r="BS97" s="28">
        <f t="shared" si="131"/>
        <v>6.5</v>
      </c>
      <c r="BT97" s="28">
        <f t="shared" si="132"/>
        <v>70.03</v>
      </c>
      <c r="BU97" s="28">
        <f t="shared" si="133"/>
        <v>14.879917079500268</v>
      </c>
      <c r="BV97" s="28">
        <f t="shared" si="134"/>
        <v>55.150082920499734</v>
      </c>
      <c r="BW97" s="36">
        <f t="shared" si="135"/>
        <v>9342.6922830796702</v>
      </c>
      <c r="BX97" s="80">
        <f t="shared" si="136"/>
        <v>68.109265998444172</v>
      </c>
      <c r="BY97" s="9">
        <f t="shared" si="137"/>
        <v>70</v>
      </c>
      <c r="BZ97" s="28">
        <f t="shared" si="138"/>
        <v>80.33</v>
      </c>
      <c r="CA97" s="28">
        <f t="shared" si="139"/>
        <v>7</v>
      </c>
      <c r="CB97" s="28">
        <f t="shared" si="140"/>
        <v>73.33</v>
      </c>
      <c r="CC97" s="28">
        <f t="shared" si="141"/>
        <v>17.245436762637542</v>
      </c>
      <c r="CD97" s="28">
        <f t="shared" si="142"/>
        <v>56.08456323736246</v>
      </c>
      <c r="CE97" s="36">
        <f t="shared" si="143"/>
        <v>10291.177494345164</v>
      </c>
      <c r="CF97" s="80">
        <f t="shared" si="144"/>
        <v>71.491145141186735</v>
      </c>
      <c r="CG97" s="9">
        <f t="shared" si="145"/>
        <v>0</v>
      </c>
      <c r="CH97" s="28">
        <f t="shared" si="146"/>
        <v>0</v>
      </c>
      <c r="CI97" s="28">
        <f t="shared" si="147"/>
        <v>0</v>
      </c>
      <c r="CJ97" s="28">
        <f t="shared" si="148"/>
        <v>0</v>
      </c>
      <c r="CK97" s="28">
        <f t="shared" si="149"/>
        <v>0</v>
      </c>
      <c r="CL97" s="28">
        <f t="shared" si="150"/>
        <v>0</v>
      </c>
      <c r="CM97" s="36">
        <f t="shared" si="151"/>
        <v>0</v>
      </c>
      <c r="CN97" s="80">
        <f t="shared" si="152"/>
        <v>0</v>
      </c>
      <c r="CO97" s="9">
        <f t="shared" si="153"/>
        <v>70</v>
      </c>
      <c r="CP97" s="28">
        <f t="shared" si="154"/>
        <v>650.65651834317919</v>
      </c>
      <c r="CQ97" s="28">
        <f t="shared" si="155"/>
        <v>53.5</v>
      </c>
      <c r="CR97" s="28">
        <f t="shared" si="156"/>
        <v>597.15651834317919</v>
      </c>
      <c r="CS97" s="28">
        <f t="shared" si="157"/>
        <v>127.33488880204466</v>
      </c>
      <c r="CT97" s="28">
        <f t="shared" si="158"/>
        <v>469.82162954113454</v>
      </c>
      <c r="CU97" s="36">
        <f t="shared" si="159"/>
        <v>75931.111651685656</v>
      </c>
      <c r="CV97" s="122">
        <f t="shared" si="160"/>
        <v>0</v>
      </c>
      <c r="CW97" s="125">
        <f t="shared" si="161"/>
        <v>597.15651834317919</v>
      </c>
      <c r="CX97" s="138">
        <f t="shared" si="166"/>
        <v>1127.1765183431792</v>
      </c>
    </row>
    <row r="98" spans="2:102" x14ac:dyDescent="0.3">
      <c r="B98" s="86">
        <v>71</v>
      </c>
      <c r="C98" s="155">
        <f t="shared" si="86"/>
        <v>1127.1765183431792</v>
      </c>
      <c r="D98" s="10">
        <f t="shared" si="87"/>
        <v>120</v>
      </c>
      <c r="E98" s="10">
        <f t="shared" si="88"/>
        <v>1007.1765183431792</v>
      </c>
      <c r="F98" s="10">
        <f t="shared" si="89"/>
        <v>202.17099182437738</v>
      </c>
      <c r="G98" s="10">
        <f t="shared" si="90"/>
        <v>805.00552651880184</v>
      </c>
      <c r="H98" s="10">
        <f t="shared" si="84"/>
        <v>185899.18644154471</v>
      </c>
      <c r="I98" s="146">
        <f t="shared" si="162"/>
        <v>-1007.1765183431792</v>
      </c>
      <c r="J98" s="147">
        <f t="shared" si="163"/>
        <v>-1127.1765183431792</v>
      </c>
      <c r="S98" s="86">
        <v>71</v>
      </c>
      <c r="T98" s="9">
        <f t="shared" si="91"/>
        <v>71</v>
      </c>
      <c r="U98" s="10">
        <f t="shared" si="92"/>
        <v>33.54</v>
      </c>
      <c r="V98" s="10">
        <f t="shared" si="93"/>
        <v>2.5</v>
      </c>
      <c r="W98" s="10">
        <f t="shared" si="94"/>
        <v>31.04</v>
      </c>
      <c r="X98" s="10">
        <f t="shared" si="95"/>
        <v>3.9846246638512937</v>
      </c>
      <c r="Y98" s="10">
        <f t="shared" si="96"/>
        <v>27.055375336148707</v>
      </c>
      <c r="Z98" s="10">
        <f t="shared" si="97"/>
        <v>3160.6443557448861</v>
      </c>
      <c r="AA98" s="16">
        <f t="shared" si="98"/>
        <v>29.799866830962085</v>
      </c>
      <c r="AB98" s="6"/>
      <c r="AC98" s="9">
        <f t="shared" si="99"/>
        <v>71</v>
      </c>
      <c r="AD98" s="10">
        <f t="shared" si="100"/>
        <v>64.61</v>
      </c>
      <c r="AE98" s="10">
        <f t="shared" si="101"/>
        <v>5</v>
      </c>
      <c r="AF98" s="10">
        <f t="shared" si="102"/>
        <v>59.61</v>
      </c>
      <c r="AG98" s="10">
        <f t="shared" si="103"/>
        <v>8.8093555390517793</v>
      </c>
      <c r="AH98" s="10">
        <f t="shared" si="104"/>
        <v>50.80064446094822</v>
      </c>
      <c r="AI98" s="10">
        <f t="shared" si="105"/>
        <v>6556.2160098278864</v>
      </c>
      <c r="AJ98" s="16">
        <f t="shared" si="106"/>
        <v>57.405169825535488</v>
      </c>
      <c r="AK98" s="6"/>
      <c r="AL98" s="9">
        <f t="shared" si="107"/>
        <v>71</v>
      </c>
      <c r="AM98" s="10">
        <f t="shared" si="108"/>
        <v>124.91</v>
      </c>
      <c r="AN98" s="10">
        <f t="shared" si="109"/>
        <v>10</v>
      </c>
      <c r="AO98" s="10">
        <f t="shared" si="110"/>
        <v>114.91</v>
      </c>
      <c r="AP98" s="10">
        <f t="shared" si="111"/>
        <v>19.314396441741369</v>
      </c>
      <c r="AQ98" s="10">
        <f t="shared" si="112"/>
        <v>95.595603558258631</v>
      </c>
      <c r="AR98" s="10">
        <f t="shared" si="113"/>
        <v>13538.096002376824</v>
      </c>
      <c r="AS98" s="16">
        <f t="shared" si="114"/>
        <v>110.98095902968019</v>
      </c>
      <c r="AU98" s="2"/>
      <c r="AV98" s="2"/>
      <c r="AW98" s="2"/>
      <c r="AX98" s="2"/>
      <c r="AY98" s="9">
        <f t="shared" si="115"/>
        <v>71</v>
      </c>
      <c r="AZ98" s="31">
        <f t="shared" si="116"/>
        <v>71</v>
      </c>
      <c r="BA98" s="31">
        <f t="shared" si="85"/>
        <v>0</v>
      </c>
      <c r="BB98" s="10">
        <f t="shared" si="164"/>
        <v>30</v>
      </c>
      <c r="BC98" s="28">
        <f t="shared" si="117"/>
        <v>30</v>
      </c>
      <c r="BD98" s="10">
        <f t="shared" si="118"/>
        <v>0</v>
      </c>
      <c r="BE98" s="10">
        <f t="shared" si="165"/>
        <v>0</v>
      </c>
      <c r="BF98" s="44">
        <f t="shared" si="119"/>
        <v>60000</v>
      </c>
      <c r="BG98" s="80">
        <f t="shared" si="120"/>
        <v>26.654621494599361</v>
      </c>
      <c r="BH98" s="118"/>
      <c r="BI98" s="9">
        <f t="shared" si="121"/>
        <v>71</v>
      </c>
      <c r="BJ98" s="28">
        <f t="shared" si="122"/>
        <v>66.599999999999994</v>
      </c>
      <c r="BK98" s="28">
        <f t="shared" si="123"/>
        <v>5.5</v>
      </c>
      <c r="BL98" s="28">
        <f t="shared" si="124"/>
        <v>61.1</v>
      </c>
      <c r="BM98" s="28">
        <f t="shared" si="125"/>
        <v>11.566203821472072</v>
      </c>
      <c r="BN98" s="28">
        <f t="shared" si="126"/>
        <v>49.533796178527929</v>
      </c>
      <c r="BO98" s="36">
        <f t="shared" si="127"/>
        <v>7661.2687514695208</v>
      </c>
      <c r="BP98" s="80">
        <f t="shared" si="128"/>
        <v>59.173259718010577</v>
      </c>
      <c r="BQ98" s="9">
        <f t="shared" si="129"/>
        <v>71</v>
      </c>
      <c r="BR98" s="28">
        <f t="shared" si="130"/>
        <v>76.53</v>
      </c>
      <c r="BS98" s="28">
        <f t="shared" si="131"/>
        <v>6.5</v>
      </c>
      <c r="BT98" s="28">
        <f t="shared" si="132"/>
        <v>70.03</v>
      </c>
      <c r="BU98" s="28">
        <f t="shared" si="133"/>
        <v>14.792596114876146</v>
      </c>
      <c r="BV98" s="28">
        <f t="shared" si="134"/>
        <v>55.237403885123854</v>
      </c>
      <c r="BW98" s="36">
        <f t="shared" si="135"/>
        <v>9287.4548791945472</v>
      </c>
      <c r="BX98" s="80">
        <f t="shared" si="136"/>
        <v>67.995939432722963</v>
      </c>
      <c r="BY98" s="9">
        <f t="shared" si="137"/>
        <v>71</v>
      </c>
      <c r="BZ98" s="28">
        <f t="shared" si="138"/>
        <v>80.33</v>
      </c>
      <c r="CA98" s="28">
        <f t="shared" si="139"/>
        <v>7</v>
      </c>
      <c r="CB98" s="28">
        <f t="shared" si="140"/>
        <v>73.33</v>
      </c>
      <c r="CC98" s="28">
        <f t="shared" si="141"/>
        <v>17.151962490575272</v>
      </c>
      <c r="CD98" s="28">
        <f t="shared" si="142"/>
        <v>56.178037509424726</v>
      </c>
      <c r="CE98" s="36">
        <f t="shared" si="143"/>
        <v>10234.99945683574</v>
      </c>
      <c r="CF98" s="80">
        <f t="shared" si="144"/>
        <v>71.372191488705553</v>
      </c>
      <c r="CG98" s="9">
        <f t="shared" si="145"/>
        <v>0</v>
      </c>
      <c r="CH98" s="28">
        <f t="shared" si="146"/>
        <v>0</v>
      </c>
      <c r="CI98" s="28">
        <f t="shared" si="147"/>
        <v>0</v>
      </c>
      <c r="CJ98" s="28">
        <f t="shared" si="148"/>
        <v>0</v>
      </c>
      <c r="CK98" s="28">
        <f t="shared" si="149"/>
        <v>0</v>
      </c>
      <c r="CL98" s="28">
        <f t="shared" si="150"/>
        <v>0</v>
      </c>
      <c r="CM98" s="36">
        <f t="shared" si="151"/>
        <v>0</v>
      </c>
      <c r="CN98" s="80">
        <f t="shared" si="152"/>
        <v>0</v>
      </c>
      <c r="CO98" s="9">
        <f t="shared" si="153"/>
        <v>71</v>
      </c>
      <c r="CP98" s="28">
        <f t="shared" si="154"/>
        <v>650.65651834317919</v>
      </c>
      <c r="CQ98" s="28">
        <f t="shared" si="155"/>
        <v>53.5</v>
      </c>
      <c r="CR98" s="28">
        <f t="shared" si="156"/>
        <v>597.15651834317919</v>
      </c>
      <c r="CS98" s="28">
        <f t="shared" si="157"/>
        <v>126.55185275280944</v>
      </c>
      <c r="CT98" s="28">
        <f t="shared" si="158"/>
        <v>470.60466559036973</v>
      </c>
      <c r="CU98" s="36">
        <f t="shared" si="159"/>
        <v>75460.506986095294</v>
      </c>
      <c r="CV98" s="122">
        <f t="shared" si="160"/>
        <v>0</v>
      </c>
      <c r="CW98" s="125">
        <f t="shared" si="161"/>
        <v>597.15651834317919</v>
      </c>
      <c r="CX98" s="138">
        <f t="shared" si="166"/>
        <v>1127.1765183431792</v>
      </c>
    </row>
    <row r="99" spans="2:102" x14ac:dyDescent="0.3">
      <c r="B99" s="86">
        <v>72</v>
      </c>
      <c r="C99" s="155">
        <f t="shared" si="86"/>
        <v>1127.1765183431792</v>
      </c>
      <c r="D99" s="10">
        <f t="shared" si="87"/>
        <v>120</v>
      </c>
      <c r="E99" s="10">
        <f t="shared" si="88"/>
        <v>1007.1765183431792</v>
      </c>
      <c r="F99" s="10">
        <f t="shared" si="89"/>
        <v>200.89428021863284</v>
      </c>
      <c r="G99" s="10">
        <f t="shared" si="90"/>
        <v>806.28223812454632</v>
      </c>
      <c r="H99" s="10">
        <f t="shared" si="84"/>
        <v>185092.90420342016</v>
      </c>
      <c r="I99" s="146">
        <f t="shared" si="162"/>
        <v>-1007.1765183431792</v>
      </c>
      <c r="J99" s="147">
        <f t="shared" si="163"/>
        <v>-1127.1765183431792</v>
      </c>
      <c r="S99" s="86">
        <v>72</v>
      </c>
      <c r="T99" s="9">
        <f t="shared" si="91"/>
        <v>72</v>
      </c>
      <c r="U99" s="10">
        <f t="shared" si="92"/>
        <v>33.54</v>
      </c>
      <c r="V99" s="10">
        <f t="shared" si="93"/>
        <v>2.5</v>
      </c>
      <c r="W99" s="10">
        <f t="shared" si="94"/>
        <v>31.04</v>
      </c>
      <c r="X99" s="10">
        <f t="shared" si="95"/>
        <v>3.9508054446811074</v>
      </c>
      <c r="Y99" s="10">
        <f t="shared" si="96"/>
        <v>27.08919455531889</v>
      </c>
      <c r="Z99" s="10">
        <f t="shared" si="97"/>
        <v>3133.5551611895671</v>
      </c>
      <c r="AA99" s="16">
        <f t="shared" si="98"/>
        <v>29.750283025918879</v>
      </c>
      <c r="AB99" s="6"/>
      <c r="AC99" s="9">
        <f t="shared" si="99"/>
        <v>72</v>
      </c>
      <c r="AD99" s="10">
        <f t="shared" si="100"/>
        <v>64.61</v>
      </c>
      <c r="AE99" s="10">
        <f t="shared" si="101"/>
        <v>5</v>
      </c>
      <c r="AF99" s="10">
        <f t="shared" si="102"/>
        <v>59.61</v>
      </c>
      <c r="AG99" s="10">
        <f t="shared" si="103"/>
        <v>8.7416213464371815</v>
      </c>
      <c r="AH99" s="10">
        <f t="shared" si="104"/>
        <v>50.868378653562814</v>
      </c>
      <c r="AI99" s="10">
        <f t="shared" si="105"/>
        <v>6505.3476311743234</v>
      </c>
      <c r="AJ99" s="16">
        <f t="shared" si="106"/>
        <v>57.309653735975516</v>
      </c>
      <c r="AK99" s="6"/>
      <c r="AL99" s="9">
        <f t="shared" si="107"/>
        <v>72</v>
      </c>
      <c r="AM99" s="10">
        <f t="shared" si="108"/>
        <v>124.91</v>
      </c>
      <c r="AN99" s="10">
        <f t="shared" si="109"/>
        <v>10</v>
      </c>
      <c r="AO99" s="10">
        <f t="shared" si="110"/>
        <v>114.91</v>
      </c>
      <c r="AP99" s="10">
        <f t="shared" si="111"/>
        <v>19.178969336700501</v>
      </c>
      <c r="AQ99" s="10">
        <f t="shared" si="112"/>
        <v>95.731030663299492</v>
      </c>
      <c r="AR99" s="10">
        <f t="shared" si="113"/>
        <v>13442.364971713525</v>
      </c>
      <c r="AS99" s="16">
        <f t="shared" si="114"/>
        <v>110.79629853212663</v>
      </c>
      <c r="AU99" s="2"/>
      <c r="AV99" s="2"/>
      <c r="AW99" s="2"/>
      <c r="AX99" s="2"/>
      <c r="AY99" s="9">
        <f t="shared" si="115"/>
        <v>72</v>
      </c>
      <c r="AZ99" s="31">
        <f t="shared" si="116"/>
        <v>72</v>
      </c>
      <c r="BA99" s="31">
        <f t="shared" si="85"/>
        <v>0</v>
      </c>
      <c r="BB99" s="10">
        <f t="shared" si="164"/>
        <v>30</v>
      </c>
      <c r="BC99" s="28">
        <f t="shared" si="117"/>
        <v>30</v>
      </c>
      <c r="BD99" s="10">
        <f t="shared" si="118"/>
        <v>0</v>
      </c>
      <c r="BE99" s="10">
        <f t="shared" si="165"/>
        <v>0</v>
      </c>
      <c r="BF99" s="44">
        <f t="shared" si="119"/>
        <v>60000</v>
      </c>
      <c r="BG99" s="80">
        <f t="shared" si="120"/>
        <v>26.610271042861253</v>
      </c>
      <c r="BH99" s="118"/>
      <c r="BI99" s="9">
        <f t="shared" si="121"/>
        <v>72</v>
      </c>
      <c r="BJ99" s="28">
        <f t="shared" si="122"/>
        <v>66.599999999999994</v>
      </c>
      <c r="BK99" s="28">
        <f t="shared" si="123"/>
        <v>5.5</v>
      </c>
      <c r="BL99" s="28">
        <f t="shared" si="124"/>
        <v>61.1</v>
      </c>
      <c r="BM99" s="28">
        <f t="shared" si="125"/>
        <v>11.49190312720428</v>
      </c>
      <c r="BN99" s="28">
        <f t="shared" si="126"/>
        <v>49.60809687279572</v>
      </c>
      <c r="BO99" s="36">
        <f t="shared" si="127"/>
        <v>7611.6606545967252</v>
      </c>
      <c r="BP99" s="80">
        <f t="shared" si="128"/>
        <v>59.074801715151978</v>
      </c>
      <c r="BQ99" s="9">
        <f t="shared" si="129"/>
        <v>72</v>
      </c>
      <c r="BR99" s="28">
        <f t="shared" si="130"/>
        <v>76.53</v>
      </c>
      <c r="BS99" s="28">
        <f t="shared" si="131"/>
        <v>6.5</v>
      </c>
      <c r="BT99" s="28">
        <f t="shared" si="132"/>
        <v>70.03</v>
      </c>
      <c r="BU99" s="28">
        <f t="shared" si="133"/>
        <v>14.705136892058034</v>
      </c>
      <c r="BV99" s="28">
        <f t="shared" si="134"/>
        <v>55.324863107941965</v>
      </c>
      <c r="BW99" s="36">
        <f t="shared" si="135"/>
        <v>9232.1300160866049</v>
      </c>
      <c r="BX99" s="80">
        <f t="shared" si="136"/>
        <v>67.882801430339057</v>
      </c>
      <c r="BY99" s="9">
        <f t="shared" si="137"/>
        <v>72</v>
      </c>
      <c r="BZ99" s="28">
        <f t="shared" si="138"/>
        <v>80.33</v>
      </c>
      <c r="CA99" s="28">
        <f t="shared" si="139"/>
        <v>7</v>
      </c>
      <c r="CB99" s="28">
        <f t="shared" si="140"/>
        <v>73.33</v>
      </c>
      <c r="CC99" s="28">
        <f t="shared" si="141"/>
        <v>17.058332428059568</v>
      </c>
      <c r="CD99" s="28">
        <f t="shared" si="142"/>
        <v>56.271667571940426</v>
      </c>
      <c r="CE99" s="36">
        <f t="shared" si="143"/>
        <v>10178.727789263799</v>
      </c>
      <c r="CF99" s="80">
        <f t="shared" si="144"/>
        <v>71.253435762434805</v>
      </c>
      <c r="CG99" s="9">
        <f t="shared" si="145"/>
        <v>0</v>
      </c>
      <c r="CH99" s="28">
        <f t="shared" si="146"/>
        <v>0</v>
      </c>
      <c r="CI99" s="28">
        <f t="shared" si="147"/>
        <v>0</v>
      </c>
      <c r="CJ99" s="28">
        <f t="shared" si="148"/>
        <v>0</v>
      </c>
      <c r="CK99" s="28">
        <f t="shared" si="149"/>
        <v>0</v>
      </c>
      <c r="CL99" s="28">
        <f t="shared" si="150"/>
        <v>0</v>
      </c>
      <c r="CM99" s="36">
        <f t="shared" si="151"/>
        <v>0</v>
      </c>
      <c r="CN99" s="80">
        <f t="shared" si="152"/>
        <v>0</v>
      </c>
      <c r="CO99" s="9">
        <f t="shared" si="153"/>
        <v>72</v>
      </c>
      <c r="CP99" s="28">
        <f t="shared" si="154"/>
        <v>650.65651834317919</v>
      </c>
      <c r="CQ99" s="28">
        <f t="shared" si="155"/>
        <v>53.5</v>
      </c>
      <c r="CR99" s="28">
        <f t="shared" si="156"/>
        <v>597.15651834317919</v>
      </c>
      <c r="CS99" s="28">
        <f t="shared" si="157"/>
        <v>125.76751164349217</v>
      </c>
      <c r="CT99" s="28">
        <f t="shared" si="158"/>
        <v>471.389006699687</v>
      </c>
      <c r="CU99" s="36">
        <f t="shared" si="159"/>
        <v>74989.117979395611</v>
      </c>
      <c r="CV99" s="122">
        <f t="shared" si="160"/>
        <v>0</v>
      </c>
      <c r="CW99" s="125">
        <f t="shared" si="161"/>
        <v>597.15651834317919</v>
      </c>
      <c r="CX99" s="138">
        <f t="shared" si="166"/>
        <v>1127.1765183431792</v>
      </c>
    </row>
    <row r="100" spans="2:102" x14ac:dyDescent="0.3">
      <c r="B100" s="86">
        <v>73</v>
      </c>
      <c r="C100" s="155">
        <f t="shared" si="86"/>
        <v>1127.1765183431792</v>
      </c>
      <c r="D100" s="10">
        <f t="shared" si="87"/>
        <v>120</v>
      </c>
      <c r="E100" s="10">
        <f t="shared" si="88"/>
        <v>1007.1765183431792</v>
      </c>
      <c r="F100" s="10">
        <f t="shared" si="89"/>
        <v>199.61553095811144</v>
      </c>
      <c r="G100" s="10">
        <f t="shared" si="90"/>
        <v>807.56098738506785</v>
      </c>
      <c r="H100" s="10">
        <f t="shared" si="84"/>
        <v>184285.34321603508</v>
      </c>
      <c r="I100" s="146">
        <f t="shared" si="162"/>
        <v>-1007.1765183431792</v>
      </c>
      <c r="J100" s="147">
        <f t="shared" si="163"/>
        <v>-1127.1765183431792</v>
      </c>
      <c r="S100" s="86">
        <v>73</v>
      </c>
      <c r="T100" s="9">
        <f t="shared" si="91"/>
        <v>73</v>
      </c>
      <c r="U100" s="10">
        <f t="shared" si="92"/>
        <v>33.54</v>
      </c>
      <c r="V100" s="10">
        <f t="shared" si="93"/>
        <v>2.5</v>
      </c>
      <c r="W100" s="10">
        <f t="shared" si="94"/>
        <v>31.04</v>
      </c>
      <c r="X100" s="10">
        <f t="shared" si="95"/>
        <v>3.9169439514869588</v>
      </c>
      <c r="Y100" s="10">
        <f t="shared" si="96"/>
        <v>27.123056048513039</v>
      </c>
      <c r="Z100" s="10">
        <f t="shared" si="97"/>
        <v>3106.4321051410539</v>
      </c>
      <c r="AA100" s="16">
        <f t="shared" si="98"/>
        <v>29.700781723047132</v>
      </c>
      <c r="AB100" s="6"/>
      <c r="AC100" s="9">
        <f t="shared" si="99"/>
        <v>73</v>
      </c>
      <c r="AD100" s="10">
        <f t="shared" si="100"/>
        <v>64.61</v>
      </c>
      <c r="AE100" s="10">
        <f t="shared" si="101"/>
        <v>5</v>
      </c>
      <c r="AF100" s="10">
        <f t="shared" si="102"/>
        <v>59.61</v>
      </c>
      <c r="AG100" s="10">
        <f t="shared" si="103"/>
        <v>8.6737968415657658</v>
      </c>
      <c r="AH100" s="10">
        <f t="shared" si="104"/>
        <v>50.936203158434232</v>
      </c>
      <c r="AI100" s="10">
        <f t="shared" si="105"/>
        <v>6454.4114280158892</v>
      </c>
      <c r="AJ100" s="16">
        <f t="shared" si="106"/>
        <v>57.214296575017151</v>
      </c>
      <c r="AK100" s="6"/>
      <c r="AL100" s="9">
        <f t="shared" si="107"/>
        <v>73</v>
      </c>
      <c r="AM100" s="10">
        <f t="shared" si="108"/>
        <v>124.91</v>
      </c>
      <c r="AN100" s="10">
        <f t="shared" si="109"/>
        <v>10</v>
      </c>
      <c r="AO100" s="10">
        <f t="shared" si="110"/>
        <v>114.91</v>
      </c>
      <c r="AP100" s="10">
        <f t="shared" si="111"/>
        <v>19.043350376594162</v>
      </c>
      <c r="AQ100" s="10">
        <f t="shared" si="112"/>
        <v>95.866649623405834</v>
      </c>
      <c r="AR100" s="10">
        <f t="shared" si="113"/>
        <v>13346.498322090119</v>
      </c>
      <c r="AS100" s="16">
        <f t="shared" si="114"/>
        <v>110.61194528997667</v>
      </c>
      <c r="AU100" s="2"/>
      <c r="AV100" s="2"/>
      <c r="AW100" s="2"/>
      <c r="AX100" s="2"/>
      <c r="AY100" s="9">
        <f t="shared" si="115"/>
        <v>73</v>
      </c>
      <c r="AZ100" s="31">
        <f t="shared" si="116"/>
        <v>73</v>
      </c>
      <c r="BA100" s="31">
        <f t="shared" si="85"/>
        <v>0</v>
      </c>
      <c r="BB100" s="10">
        <f t="shared" si="164"/>
        <v>30</v>
      </c>
      <c r="BC100" s="28">
        <f t="shared" si="117"/>
        <v>30</v>
      </c>
      <c r="BD100" s="10">
        <f t="shared" si="118"/>
        <v>0</v>
      </c>
      <c r="BE100" s="10">
        <f t="shared" si="165"/>
        <v>0</v>
      </c>
      <c r="BF100" s="44">
        <f t="shared" si="119"/>
        <v>60000</v>
      </c>
      <c r="BG100" s="80">
        <f t="shared" si="120"/>
        <v>26.565994385551999</v>
      </c>
      <c r="BH100" s="118"/>
      <c r="BI100" s="9">
        <f t="shared" si="121"/>
        <v>73</v>
      </c>
      <c r="BJ100" s="28">
        <f t="shared" si="122"/>
        <v>66.599999999999994</v>
      </c>
      <c r="BK100" s="28">
        <f t="shared" si="123"/>
        <v>5.5</v>
      </c>
      <c r="BL100" s="28">
        <f t="shared" si="124"/>
        <v>61.1</v>
      </c>
      <c r="BM100" s="28">
        <f t="shared" si="125"/>
        <v>11.417490981895087</v>
      </c>
      <c r="BN100" s="28">
        <f t="shared" si="126"/>
        <v>49.682509018104916</v>
      </c>
      <c r="BO100" s="36">
        <f t="shared" si="127"/>
        <v>7561.9781455786206</v>
      </c>
      <c r="BP100" s="80">
        <f t="shared" si="128"/>
        <v>58.976507535925435</v>
      </c>
      <c r="BQ100" s="9">
        <f t="shared" si="129"/>
        <v>73</v>
      </c>
      <c r="BR100" s="28">
        <f t="shared" si="130"/>
        <v>76.53</v>
      </c>
      <c r="BS100" s="28">
        <f t="shared" si="131"/>
        <v>6.5</v>
      </c>
      <c r="BT100" s="28">
        <f t="shared" si="132"/>
        <v>70.03</v>
      </c>
      <c r="BU100" s="28">
        <f t="shared" si="133"/>
        <v>14.617539192137123</v>
      </c>
      <c r="BV100" s="28">
        <f t="shared" si="134"/>
        <v>55.412460807862878</v>
      </c>
      <c r="BW100" s="36">
        <f t="shared" si="135"/>
        <v>9176.7175552787412</v>
      </c>
      <c r="BX100" s="80">
        <f t="shared" si="136"/>
        <v>67.769851677543144</v>
      </c>
      <c r="BY100" s="9">
        <f t="shared" si="137"/>
        <v>73</v>
      </c>
      <c r="BZ100" s="28">
        <f t="shared" si="138"/>
        <v>80.33</v>
      </c>
      <c r="CA100" s="28">
        <f t="shared" si="139"/>
        <v>7</v>
      </c>
      <c r="CB100" s="28">
        <f t="shared" si="140"/>
        <v>73.33</v>
      </c>
      <c r="CC100" s="28">
        <f t="shared" si="141"/>
        <v>16.964546315439666</v>
      </c>
      <c r="CD100" s="28">
        <f t="shared" si="142"/>
        <v>56.365453684560336</v>
      </c>
      <c r="CE100" s="36">
        <f t="shared" si="143"/>
        <v>10122.362335579239</v>
      </c>
      <c r="CF100" s="80">
        <f t="shared" si="144"/>
        <v>71.134877633046401</v>
      </c>
      <c r="CG100" s="9">
        <f t="shared" si="145"/>
        <v>0</v>
      </c>
      <c r="CH100" s="28">
        <f t="shared" si="146"/>
        <v>0</v>
      </c>
      <c r="CI100" s="28">
        <f t="shared" si="147"/>
        <v>0</v>
      </c>
      <c r="CJ100" s="28">
        <f t="shared" si="148"/>
        <v>0</v>
      </c>
      <c r="CK100" s="28">
        <f t="shared" si="149"/>
        <v>0</v>
      </c>
      <c r="CL100" s="28">
        <f t="shared" si="150"/>
        <v>0</v>
      </c>
      <c r="CM100" s="36">
        <f t="shared" si="151"/>
        <v>0</v>
      </c>
      <c r="CN100" s="80">
        <f t="shared" si="152"/>
        <v>0</v>
      </c>
      <c r="CO100" s="9">
        <f t="shared" si="153"/>
        <v>73</v>
      </c>
      <c r="CP100" s="28">
        <f t="shared" si="154"/>
        <v>650.65651834317919</v>
      </c>
      <c r="CQ100" s="28">
        <f t="shared" si="155"/>
        <v>53.5</v>
      </c>
      <c r="CR100" s="28">
        <f t="shared" si="156"/>
        <v>597.15651834317919</v>
      </c>
      <c r="CS100" s="28">
        <f t="shared" si="157"/>
        <v>124.98186329899268</v>
      </c>
      <c r="CT100" s="28">
        <f t="shared" si="158"/>
        <v>472.17465504418652</v>
      </c>
      <c r="CU100" s="36">
        <f t="shared" si="159"/>
        <v>74516.943324351421</v>
      </c>
      <c r="CV100" s="122">
        <f t="shared" si="160"/>
        <v>0</v>
      </c>
      <c r="CW100" s="125">
        <f t="shared" si="161"/>
        <v>597.15651834317919</v>
      </c>
      <c r="CX100" s="138">
        <f t="shared" si="166"/>
        <v>1127.1765183431792</v>
      </c>
    </row>
    <row r="101" spans="2:102" x14ac:dyDescent="0.3">
      <c r="B101" s="86">
        <v>74</v>
      </c>
      <c r="C101" s="155">
        <f t="shared" si="86"/>
        <v>1127.1765183431792</v>
      </c>
      <c r="D101" s="10">
        <f t="shared" si="87"/>
        <v>120</v>
      </c>
      <c r="E101" s="10">
        <f t="shared" si="88"/>
        <v>1007.1765183431792</v>
      </c>
      <c r="F101" s="10">
        <f t="shared" si="89"/>
        <v>198.3347407725189</v>
      </c>
      <c r="G101" s="10">
        <f t="shared" si="90"/>
        <v>808.84177757066027</v>
      </c>
      <c r="H101" s="10">
        <f t="shared" si="84"/>
        <v>183476.50143846445</v>
      </c>
      <c r="I101" s="146">
        <f t="shared" si="162"/>
        <v>-1007.1765183431792</v>
      </c>
      <c r="J101" s="147">
        <f t="shared" si="163"/>
        <v>-1127.1765183431792</v>
      </c>
      <c r="S101" s="86">
        <v>74</v>
      </c>
      <c r="T101" s="9">
        <f t="shared" si="91"/>
        <v>74</v>
      </c>
      <c r="U101" s="10">
        <f t="shared" si="92"/>
        <v>33.54</v>
      </c>
      <c r="V101" s="10">
        <f t="shared" si="93"/>
        <v>2.5</v>
      </c>
      <c r="W101" s="10">
        <f t="shared" si="94"/>
        <v>31.04</v>
      </c>
      <c r="X101" s="10">
        <f t="shared" si="95"/>
        <v>3.8830401314263168</v>
      </c>
      <c r="Y101" s="10">
        <f t="shared" si="96"/>
        <v>27.156959868573683</v>
      </c>
      <c r="Z101" s="10">
        <f t="shared" si="97"/>
        <v>3079.2751452724801</v>
      </c>
      <c r="AA101" s="16">
        <f t="shared" si="98"/>
        <v>29.651362785072013</v>
      </c>
      <c r="AB101" s="6"/>
      <c r="AC101" s="9">
        <f t="shared" si="99"/>
        <v>74</v>
      </c>
      <c r="AD101" s="10">
        <f t="shared" si="100"/>
        <v>64.61</v>
      </c>
      <c r="AE101" s="10">
        <f t="shared" si="101"/>
        <v>5</v>
      </c>
      <c r="AF101" s="10">
        <f t="shared" si="102"/>
        <v>59.61</v>
      </c>
      <c r="AG101" s="10">
        <f t="shared" si="103"/>
        <v>8.6058819040211869</v>
      </c>
      <c r="AH101" s="10">
        <f t="shared" si="104"/>
        <v>51.004118095978811</v>
      </c>
      <c r="AI101" s="10">
        <f t="shared" si="105"/>
        <v>6403.4073099199104</v>
      </c>
      <c r="AJ101" s="16">
        <f t="shared" si="106"/>
        <v>57.119098078220119</v>
      </c>
      <c r="AK101" s="6"/>
      <c r="AL101" s="9">
        <f t="shared" si="107"/>
        <v>74</v>
      </c>
      <c r="AM101" s="10">
        <f t="shared" si="108"/>
        <v>124.91</v>
      </c>
      <c r="AN101" s="10">
        <f t="shared" si="109"/>
        <v>10</v>
      </c>
      <c r="AO101" s="10">
        <f t="shared" si="110"/>
        <v>114.91</v>
      </c>
      <c r="AP101" s="10">
        <f t="shared" si="111"/>
        <v>18.907539289627671</v>
      </c>
      <c r="AQ101" s="10">
        <f t="shared" si="112"/>
        <v>96.002460710372333</v>
      </c>
      <c r="AR101" s="10">
        <f t="shared" si="113"/>
        <v>13250.495861379748</v>
      </c>
      <c r="AS101" s="16">
        <f t="shared" si="114"/>
        <v>110.42789879199002</v>
      </c>
      <c r="AU101" s="2"/>
      <c r="AV101" s="2"/>
      <c r="AW101" s="2"/>
      <c r="AX101" s="2"/>
      <c r="AY101" s="9">
        <f t="shared" si="115"/>
        <v>74</v>
      </c>
      <c r="AZ101" s="31">
        <f t="shared" si="116"/>
        <v>74</v>
      </c>
      <c r="BA101" s="31">
        <f t="shared" si="85"/>
        <v>0</v>
      </c>
      <c r="BB101" s="10">
        <f t="shared" si="164"/>
        <v>30</v>
      </c>
      <c r="BC101" s="28">
        <f t="shared" si="117"/>
        <v>30</v>
      </c>
      <c r="BD101" s="10">
        <f t="shared" si="118"/>
        <v>0</v>
      </c>
      <c r="BE101" s="10">
        <f t="shared" si="165"/>
        <v>0</v>
      </c>
      <c r="BF101" s="44">
        <f t="shared" si="119"/>
        <v>60000</v>
      </c>
      <c r="BG101" s="80">
        <f t="shared" si="120"/>
        <v>26.521791399885522</v>
      </c>
      <c r="BH101" s="118"/>
      <c r="BI101" s="9">
        <f t="shared" si="121"/>
        <v>74</v>
      </c>
      <c r="BJ101" s="28">
        <f t="shared" si="122"/>
        <v>66.599999999999994</v>
      </c>
      <c r="BK101" s="28">
        <f t="shared" si="123"/>
        <v>5.5</v>
      </c>
      <c r="BL101" s="28">
        <f t="shared" si="124"/>
        <v>61.1</v>
      </c>
      <c r="BM101" s="28">
        <f t="shared" si="125"/>
        <v>11.34296721836793</v>
      </c>
      <c r="BN101" s="28">
        <f t="shared" si="126"/>
        <v>49.75703278163207</v>
      </c>
      <c r="BO101" s="36">
        <f t="shared" si="127"/>
        <v>7512.2211127969886</v>
      </c>
      <c r="BP101" s="80">
        <f t="shared" si="128"/>
        <v>58.878376907745853</v>
      </c>
      <c r="BQ101" s="9">
        <f t="shared" si="129"/>
        <v>74</v>
      </c>
      <c r="BR101" s="28">
        <f t="shared" si="130"/>
        <v>76.53</v>
      </c>
      <c r="BS101" s="28">
        <f t="shared" si="131"/>
        <v>6.5</v>
      </c>
      <c r="BT101" s="28">
        <f t="shared" si="132"/>
        <v>70.03</v>
      </c>
      <c r="BU101" s="28">
        <f t="shared" si="133"/>
        <v>14.529802795858005</v>
      </c>
      <c r="BV101" s="28">
        <f t="shared" si="134"/>
        <v>55.500197204141998</v>
      </c>
      <c r="BW101" s="36">
        <f t="shared" si="135"/>
        <v>9121.2173580745985</v>
      </c>
      <c r="BX101" s="80">
        <f t="shared" si="136"/>
        <v>67.657089861107963</v>
      </c>
      <c r="BY101" s="9">
        <f t="shared" si="137"/>
        <v>74</v>
      </c>
      <c r="BZ101" s="28">
        <f t="shared" si="138"/>
        <v>80.33</v>
      </c>
      <c r="CA101" s="28">
        <f t="shared" si="139"/>
        <v>7</v>
      </c>
      <c r="CB101" s="28">
        <f t="shared" si="140"/>
        <v>73.33</v>
      </c>
      <c r="CC101" s="28">
        <f t="shared" si="141"/>
        <v>16.870603892632065</v>
      </c>
      <c r="CD101" s="28">
        <f t="shared" si="142"/>
        <v>56.459396107367937</v>
      </c>
      <c r="CE101" s="36">
        <f t="shared" si="143"/>
        <v>10065.902939471871</v>
      </c>
      <c r="CF101" s="80">
        <f t="shared" si="144"/>
        <v>71.016516771760124</v>
      </c>
      <c r="CG101" s="9">
        <f t="shared" si="145"/>
        <v>0</v>
      </c>
      <c r="CH101" s="28">
        <f t="shared" si="146"/>
        <v>0</v>
      </c>
      <c r="CI101" s="28">
        <f t="shared" si="147"/>
        <v>0</v>
      </c>
      <c r="CJ101" s="28">
        <f t="shared" si="148"/>
        <v>0</v>
      </c>
      <c r="CK101" s="28">
        <f t="shared" si="149"/>
        <v>0</v>
      </c>
      <c r="CL101" s="28">
        <f t="shared" si="150"/>
        <v>0</v>
      </c>
      <c r="CM101" s="36">
        <f t="shared" si="151"/>
        <v>0</v>
      </c>
      <c r="CN101" s="80">
        <f t="shared" si="152"/>
        <v>0</v>
      </c>
      <c r="CO101" s="9">
        <f t="shared" si="153"/>
        <v>74</v>
      </c>
      <c r="CP101" s="28">
        <f t="shared" si="154"/>
        <v>650.65651834317919</v>
      </c>
      <c r="CQ101" s="28">
        <f t="shared" si="155"/>
        <v>53.5</v>
      </c>
      <c r="CR101" s="28">
        <f t="shared" si="156"/>
        <v>597.15651834317919</v>
      </c>
      <c r="CS101" s="28">
        <f t="shared" si="157"/>
        <v>124.19490554058571</v>
      </c>
      <c r="CT101" s="28">
        <f t="shared" si="158"/>
        <v>472.96161280259349</v>
      </c>
      <c r="CU101" s="36">
        <f t="shared" si="159"/>
        <v>74043.981711548826</v>
      </c>
      <c r="CV101" s="122">
        <f t="shared" si="160"/>
        <v>0</v>
      </c>
      <c r="CW101" s="125">
        <f t="shared" si="161"/>
        <v>597.15651834317919</v>
      </c>
      <c r="CX101" s="138">
        <f t="shared" si="166"/>
        <v>1127.1765183431792</v>
      </c>
    </row>
    <row r="102" spans="2:102" x14ac:dyDescent="0.3">
      <c r="B102" s="86">
        <v>75</v>
      </c>
      <c r="C102" s="155">
        <f t="shared" si="86"/>
        <v>1127.1765183431792</v>
      </c>
      <c r="D102" s="10">
        <f t="shared" si="87"/>
        <v>120</v>
      </c>
      <c r="E102" s="10">
        <f t="shared" si="88"/>
        <v>1007.1765183431792</v>
      </c>
      <c r="F102" s="10">
        <f t="shared" si="89"/>
        <v>197.05190638628653</v>
      </c>
      <c r="G102" s="10">
        <f t="shared" si="90"/>
        <v>810.12461195689275</v>
      </c>
      <c r="H102" s="10">
        <f t="shared" si="84"/>
        <v>182666.37682650751</v>
      </c>
      <c r="I102" s="146">
        <f t="shared" si="162"/>
        <v>-1007.1765183431792</v>
      </c>
      <c r="J102" s="147">
        <f t="shared" si="163"/>
        <v>-1127.1765183431792</v>
      </c>
      <c r="S102" s="86">
        <v>75</v>
      </c>
      <c r="T102" s="9">
        <f t="shared" si="91"/>
        <v>75</v>
      </c>
      <c r="U102" s="10">
        <f t="shared" si="92"/>
        <v>33.54</v>
      </c>
      <c r="V102" s="10">
        <f t="shared" si="93"/>
        <v>2.5</v>
      </c>
      <c r="W102" s="10">
        <f t="shared" si="94"/>
        <v>31.04</v>
      </c>
      <c r="X102" s="10">
        <f t="shared" si="95"/>
        <v>3.8490939315906001</v>
      </c>
      <c r="Y102" s="10">
        <f t="shared" si="96"/>
        <v>27.190906068409397</v>
      </c>
      <c r="Z102" s="10">
        <f t="shared" si="97"/>
        <v>3052.0842392040709</v>
      </c>
      <c r="AA102" s="16">
        <f t="shared" si="98"/>
        <v>29.602026074947094</v>
      </c>
      <c r="AB102" s="6"/>
      <c r="AC102" s="9">
        <f t="shared" si="99"/>
        <v>75</v>
      </c>
      <c r="AD102" s="10">
        <f t="shared" si="100"/>
        <v>64.61</v>
      </c>
      <c r="AE102" s="10">
        <f t="shared" si="101"/>
        <v>5</v>
      </c>
      <c r="AF102" s="10">
        <f t="shared" si="102"/>
        <v>59.61</v>
      </c>
      <c r="AG102" s="10">
        <f t="shared" si="103"/>
        <v>8.537876413226547</v>
      </c>
      <c r="AH102" s="10">
        <f t="shared" si="104"/>
        <v>51.072123586773451</v>
      </c>
      <c r="AI102" s="10">
        <f t="shared" si="105"/>
        <v>6352.3351863331372</v>
      </c>
      <c r="AJ102" s="16">
        <f t="shared" si="106"/>
        <v>57.024057981584129</v>
      </c>
      <c r="AK102" s="6"/>
      <c r="AL102" s="9">
        <f t="shared" si="107"/>
        <v>75</v>
      </c>
      <c r="AM102" s="10">
        <f t="shared" si="108"/>
        <v>124.91</v>
      </c>
      <c r="AN102" s="10">
        <f t="shared" si="109"/>
        <v>10</v>
      </c>
      <c r="AO102" s="10">
        <f t="shared" si="110"/>
        <v>114.91</v>
      </c>
      <c r="AP102" s="10">
        <f t="shared" si="111"/>
        <v>18.771535803621312</v>
      </c>
      <c r="AQ102" s="10">
        <f t="shared" si="112"/>
        <v>96.138464196378692</v>
      </c>
      <c r="AR102" s="10">
        <f t="shared" si="113"/>
        <v>13154.357397183368</v>
      </c>
      <c r="AS102" s="16">
        <f t="shared" si="114"/>
        <v>110.24415852777703</v>
      </c>
      <c r="AU102" s="2"/>
      <c r="AV102" s="2"/>
      <c r="AW102" s="2"/>
      <c r="AX102" s="2"/>
      <c r="AY102" s="9">
        <f t="shared" si="115"/>
        <v>75</v>
      </c>
      <c r="AZ102" s="31">
        <f t="shared" si="116"/>
        <v>75</v>
      </c>
      <c r="BA102" s="31">
        <f t="shared" si="85"/>
        <v>0</v>
      </c>
      <c r="BB102" s="10">
        <f t="shared" si="164"/>
        <v>30</v>
      </c>
      <c r="BC102" s="28">
        <f t="shared" si="117"/>
        <v>30</v>
      </c>
      <c r="BD102" s="10">
        <f t="shared" si="118"/>
        <v>0</v>
      </c>
      <c r="BE102" s="10">
        <f t="shared" si="165"/>
        <v>0</v>
      </c>
      <c r="BF102" s="44">
        <f t="shared" si="119"/>
        <v>60000</v>
      </c>
      <c r="BG102" s="80">
        <f t="shared" si="120"/>
        <v>26.477661963280049</v>
      </c>
      <c r="BH102" s="118"/>
      <c r="BI102" s="9">
        <f t="shared" si="121"/>
        <v>75</v>
      </c>
      <c r="BJ102" s="28">
        <f t="shared" si="122"/>
        <v>66.599999999999994</v>
      </c>
      <c r="BK102" s="28">
        <f t="shared" si="123"/>
        <v>5.5</v>
      </c>
      <c r="BL102" s="28">
        <f t="shared" si="124"/>
        <v>61.1</v>
      </c>
      <c r="BM102" s="28">
        <f t="shared" si="125"/>
        <v>11.268331669195483</v>
      </c>
      <c r="BN102" s="28">
        <f t="shared" si="126"/>
        <v>49.831668330804519</v>
      </c>
      <c r="BO102" s="36">
        <f t="shared" si="127"/>
        <v>7462.3894444661837</v>
      </c>
      <c r="BP102" s="80">
        <f t="shared" si="128"/>
        <v>58.780409558481708</v>
      </c>
      <c r="BQ102" s="9">
        <f t="shared" si="129"/>
        <v>75</v>
      </c>
      <c r="BR102" s="28">
        <f t="shared" si="130"/>
        <v>76.53</v>
      </c>
      <c r="BS102" s="28">
        <f t="shared" si="131"/>
        <v>6.5</v>
      </c>
      <c r="BT102" s="28">
        <f t="shared" si="132"/>
        <v>70.03</v>
      </c>
      <c r="BU102" s="28">
        <f t="shared" si="133"/>
        <v>14.441927483618114</v>
      </c>
      <c r="BV102" s="28">
        <f t="shared" si="134"/>
        <v>55.588072516381885</v>
      </c>
      <c r="BW102" s="36">
        <f t="shared" si="135"/>
        <v>9065.629285558216</v>
      </c>
      <c r="BX102" s="80">
        <f t="shared" si="136"/>
        <v>67.544515668327406</v>
      </c>
      <c r="BY102" s="9">
        <f t="shared" si="137"/>
        <v>75</v>
      </c>
      <c r="BZ102" s="28">
        <f t="shared" si="138"/>
        <v>80.33</v>
      </c>
      <c r="CA102" s="28">
        <f t="shared" si="139"/>
        <v>7</v>
      </c>
      <c r="CB102" s="28">
        <f t="shared" si="140"/>
        <v>73.33</v>
      </c>
      <c r="CC102" s="28">
        <f t="shared" si="141"/>
        <v>16.776504899119786</v>
      </c>
      <c r="CD102" s="28">
        <f t="shared" si="142"/>
        <v>56.553495100880212</v>
      </c>
      <c r="CE102" s="36">
        <f t="shared" si="143"/>
        <v>10009.349444370991</v>
      </c>
      <c r="CF102" s="80">
        <f t="shared" si="144"/>
        <v>70.898352850342874</v>
      </c>
      <c r="CG102" s="9">
        <f t="shared" si="145"/>
        <v>0</v>
      </c>
      <c r="CH102" s="28">
        <f t="shared" si="146"/>
        <v>0</v>
      </c>
      <c r="CI102" s="28">
        <f t="shared" si="147"/>
        <v>0</v>
      </c>
      <c r="CJ102" s="28">
        <f t="shared" si="148"/>
        <v>0</v>
      </c>
      <c r="CK102" s="28">
        <f t="shared" si="149"/>
        <v>0</v>
      </c>
      <c r="CL102" s="28">
        <f t="shared" si="150"/>
        <v>0</v>
      </c>
      <c r="CM102" s="36">
        <f t="shared" si="151"/>
        <v>0</v>
      </c>
      <c r="CN102" s="80">
        <f t="shared" si="152"/>
        <v>0</v>
      </c>
      <c r="CO102" s="9">
        <f t="shared" si="153"/>
        <v>75</v>
      </c>
      <c r="CP102" s="28">
        <f t="shared" si="154"/>
        <v>650.65651834317919</v>
      </c>
      <c r="CQ102" s="28">
        <f t="shared" si="155"/>
        <v>53.5</v>
      </c>
      <c r="CR102" s="28">
        <f t="shared" si="156"/>
        <v>597.15651834317919</v>
      </c>
      <c r="CS102" s="28">
        <f t="shared" si="157"/>
        <v>123.40663618591471</v>
      </c>
      <c r="CT102" s="28">
        <f t="shared" si="158"/>
        <v>473.74988215726449</v>
      </c>
      <c r="CU102" s="36">
        <f t="shared" si="159"/>
        <v>73570.23182939156</v>
      </c>
      <c r="CV102" s="122">
        <f t="shared" si="160"/>
        <v>0</v>
      </c>
      <c r="CW102" s="125">
        <f t="shared" si="161"/>
        <v>597.15651834317919</v>
      </c>
      <c r="CX102" s="138">
        <f t="shared" si="166"/>
        <v>1127.1765183431792</v>
      </c>
    </row>
    <row r="103" spans="2:102" x14ac:dyDescent="0.3">
      <c r="B103" s="86">
        <v>76</v>
      </c>
      <c r="C103" s="155">
        <f t="shared" si="86"/>
        <v>1127.1765183431792</v>
      </c>
      <c r="D103" s="10">
        <f t="shared" si="87"/>
        <v>120</v>
      </c>
      <c r="E103" s="10">
        <f t="shared" si="88"/>
        <v>1007.1765183431792</v>
      </c>
      <c r="F103" s="10">
        <f t="shared" si="89"/>
        <v>195.76702451856306</v>
      </c>
      <c r="G103" s="10">
        <f t="shared" si="90"/>
        <v>811.40949382461611</v>
      </c>
      <c r="H103" s="10">
        <f t="shared" si="84"/>
        <v>181854.96733268292</v>
      </c>
      <c r="I103" s="146">
        <f t="shared" si="162"/>
        <v>-1007.1765183431792</v>
      </c>
      <c r="J103" s="147">
        <f t="shared" si="163"/>
        <v>-1127.1765183431792</v>
      </c>
      <c r="S103" s="86">
        <v>76</v>
      </c>
      <c r="T103" s="9">
        <f t="shared" si="91"/>
        <v>76</v>
      </c>
      <c r="U103" s="10">
        <f t="shared" si="92"/>
        <v>33.54</v>
      </c>
      <c r="V103" s="10">
        <f t="shared" si="93"/>
        <v>2.5</v>
      </c>
      <c r="W103" s="10">
        <f t="shared" si="94"/>
        <v>31.04</v>
      </c>
      <c r="X103" s="10">
        <f t="shared" si="95"/>
        <v>3.8151052990050882</v>
      </c>
      <c r="Y103" s="10">
        <f t="shared" si="96"/>
        <v>27.224894700994909</v>
      </c>
      <c r="Z103" s="10">
        <f t="shared" si="97"/>
        <v>3024.859344503076</v>
      </c>
      <c r="AA103" s="16">
        <f t="shared" si="98"/>
        <v>29.552771455854007</v>
      </c>
      <c r="AB103" s="6"/>
      <c r="AC103" s="9">
        <f t="shared" si="99"/>
        <v>76</v>
      </c>
      <c r="AD103" s="10">
        <f t="shared" si="100"/>
        <v>64.61</v>
      </c>
      <c r="AE103" s="10">
        <f t="shared" si="101"/>
        <v>5</v>
      </c>
      <c r="AF103" s="10">
        <f t="shared" si="102"/>
        <v>59.61</v>
      </c>
      <c r="AG103" s="10">
        <f t="shared" si="103"/>
        <v>8.4697802484441826</v>
      </c>
      <c r="AH103" s="10">
        <f t="shared" si="104"/>
        <v>51.140219751555819</v>
      </c>
      <c r="AI103" s="10">
        <f t="shared" si="105"/>
        <v>6301.1949665815819</v>
      </c>
      <c r="AJ103" s="16">
        <f t="shared" si="106"/>
        <v>56.929176021548223</v>
      </c>
      <c r="AK103" s="6"/>
      <c r="AL103" s="9">
        <f t="shared" si="107"/>
        <v>76</v>
      </c>
      <c r="AM103" s="10">
        <f t="shared" si="108"/>
        <v>124.91</v>
      </c>
      <c r="AN103" s="10">
        <f t="shared" si="109"/>
        <v>10</v>
      </c>
      <c r="AO103" s="10">
        <f t="shared" si="110"/>
        <v>114.91</v>
      </c>
      <c r="AP103" s="10">
        <f t="shared" si="111"/>
        <v>18.635339646009772</v>
      </c>
      <c r="AQ103" s="10">
        <f t="shared" si="112"/>
        <v>96.274660353990228</v>
      </c>
      <c r="AR103" s="10">
        <f t="shared" si="113"/>
        <v>13058.082736829378</v>
      </c>
      <c r="AS103" s="16">
        <f t="shared" si="114"/>
        <v>110.06072398779737</v>
      </c>
      <c r="AU103" s="2"/>
      <c r="AV103" s="2"/>
      <c r="AW103" s="2"/>
      <c r="AX103" s="2"/>
      <c r="AY103" s="9">
        <f t="shared" si="115"/>
        <v>76</v>
      </c>
      <c r="AZ103" s="31">
        <f t="shared" si="116"/>
        <v>76</v>
      </c>
      <c r="BA103" s="31">
        <f t="shared" si="85"/>
        <v>0</v>
      </c>
      <c r="BB103" s="10">
        <f t="shared" si="164"/>
        <v>30</v>
      </c>
      <c r="BC103" s="28">
        <f t="shared" si="117"/>
        <v>30</v>
      </c>
      <c r="BD103" s="10">
        <f t="shared" si="118"/>
        <v>0</v>
      </c>
      <c r="BE103" s="10">
        <f t="shared" si="165"/>
        <v>0</v>
      </c>
      <c r="BF103" s="44">
        <f t="shared" si="119"/>
        <v>60000</v>
      </c>
      <c r="BG103" s="80">
        <f t="shared" si="120"/>
        <v>26.433605953357787</v>
      </c>
      <c r="BH103" s="118"/>
      <c r="BI103" s="9">
        <f t="shared" si="121"/>
        <v>76</v>
      </c>
      <c r="BJ103" s="28">
        <f t="shared" si="122"/>
        <v>66.599999999999994</v>
      </c>
      <c r="BK103" s="28">
        <f t="shared" si="123"/>
        <v>5.5</v>
      </c>
      <c r="BL103" s="28">
        <f t="shared" si="124"/>
        <v>61.1</v>
      </c>
      <c r="BM103" s="28">
        <f t="shared" si="125"/>
        <v>11.193584166699274</v>
      </c>
      <c r="BN103" s="28">
        <f t="shared" si="126"/>
        <v>49.906415833300727</v>
      </c>
      <c r="BO103" s="36">
        <f t="shared" si="127"/>
        <v>7412.4830286328834</v>
      </c>
      <c r="BP103" s="80">
        <f t="shared" si="128"/>
        <v>58.682605216454284</v>
      </c>
      <c r="BQ103" s="9">
        <f t="shared" si="129"/>
        <v>76</v>
      </c>
      <c r="BR103" s="28">
        <f t="shared" si="130"/>
        <v>76.53</v>
      </c>
      <c r="BS103" s="28">
        <f t="shared" si="131"/>
        <v>6.5</v>
      </c>
      <c r="BT103" s="28">
        <f t="shared" si="132"/>
        <v>70.03</v>
      </c>
      <c r="BU103" s="28">
        <f t="shared" si="133"/>
        <v>14.353913035467174</v>
      </c>
      <c r="BV103" s="28">
        <f t="shared" si="134"/>
        <v>55.676086964532828</v>
      </c>
      <c r="BW103" s="36">
        <f t="shared" si="135"/>
        <v>9009.9531985936828</v>
      </c>
      <c r="BX103" s="80">
        <f t="shared" si="136"/>
        <v>67.432128787015714</v>
      </c>
      <c r="BY103" s="9">
        <f t="shared" si="137"/>
        <v>76</v>
      </c>
      <c r="BZ103" s="28">
        <f t="shared" si="138"/>
        <v>80.33</v>
      </c>
      <c r="CA103" s="28">
        <f t="shared" si="139"/>
        <v>7</v>
      </c>
      <c r="CB103" s="28">
        <f t="shared" si="140"/>
        <v>73.33</v>
      </c>
      <c r="CC103" s="28">
        <f t="shared" si="141"/>
        <v>16.682249073951652</v>
      </c>
      <c r="CD103" s="28">
        <f t="shared" si="142"/>
        <v>56.647750926048346</v>
      </c>
      <c r="CE103" s="36">
        <f t="shared" si="143"/>
        <v>9952.7016934449439</v>
      </c>
      <c r="CF103" s="80">
        <f t="shared" si="144"/>
        <v>70.780385541107705</v>
      </c>
      <c r="CG103" s="9">
        <f t="shared" si="145"/>
        <v>0</v>
      </c>
      <c r="CH103" s="28">
        <f t="shared" si="146"/>
        <v>0</v>
      </c>
      <c r="CI103" s="28">
        <f t="shared" si="147"/>
        <v>0</v>
      </c>
      <c r="CJ103" s="28">
        <f t="shared" si="148"/>
        <v>0</v>
      </c>
      <c r="CK103" s="28">
        <f t="shared" si="149"/>
        <v>0</v>
      </c>
      <c r="CL103" s="28">
        <f t="shared" si="150"/>
        <v>0</v>
      </c>
      <c r="CM103" s="36">
        <f t="shared" si="151"/>
        <v>0</v>
      </c>
      <c r="CN103" s="80">
        <f t="shared" si="152"/>
        <v>0</v>
      </c>
      <c r="CO103" s="9">
        <f t="shared" si="153"/>
        <v>76</v>
      </c>
      <c r="CP103" s="28">
        <f t="shared" si="154"/>
        <v>650.65651834317919</v>
      </c>
      <c r="CQ103" s="28">
        <f t="shared" si="155"/>
        <v>53.5</v>
      </c>
      <c r="CR103" s="28">
        <f t="shared" si="156"/>
        <v>597.15651834317919</v>
      </c>
      <c r="CS103" s="28">
        <f t="shared" si="157"/>
        <v>122.61705304898594</v>
      </c>
      <c r="CT103" s="28">
        <f t="shared" si="158"/>
        <v>474.53946529419323</v>
      </c>
      <c r="CU103" s="36">
        <f t="shared" si="159"/>
        <v>73095.692364097369</v>
      </c>
      <c r="CV103" s="122">
        <f t="shared" si="160"/>
        <v>0</v>
      </c>
      <c r="CW103" s="125">
        <f t="shared" si="161"/>
        <v>597.15651834317919</v>
      </c>
      <c r="CX103" s="138">
        <f t="shared" si="166"/>
        <v>1127.1765183431792</v>
      </c>
    </row>
    <row r="104" spans="2:102" x14ac:dyDescent="0.3">
      <c r="B104" s="86">
        <v>77</v>
      </c>
      <c r="C104" s="155">
        <f t="shared" si="86"/>
        <v>1127.1765183431792</v>
      </c>
      <c r="D104" s="10">
        <f t="shared" si="87"/>
        <v>120</v>
      </c>
      <c r="E104" s="10">
        <f t="shared" si="88"/>
        <v>1007.1765183431792</v>
      </c>
      <c r="F104" s="10">
        <f t="shared" si="89"/>
        <v>194.48009188320577</v>
      </c>
      <c r="G104" s="10">
        <f t="shared" si="90"/>
        <v>812.69642645997351</v>
      </c>
      <c r="H104" s="10">
        <f t="shared" si="84"/>
        <v>181042.27090622293</v>
      </c>
      <c r="I104" s="146">
        <f t="shared" si="162"/>
        <v>-1007.1765183431792</v>
      </c>
      <c r="J104" s="147">
        <f t="shared" si="163"/>
        <v>-1127.1765183431792</v>
      </c>
      <c r="S104" s="86">
        <v>77</v>
      </c>
      <c r="T104" s="9">
        <f t="shared" si="91"/>
        <v>77</v>
      </c>
      <c r="U104" s="10">
        <f t="shared" si="92"/>
        <v>33.54</v>
      </c>
      <c r="V104" s="10">
        <f t="shared" si="93"/>
        <v>2.5</v>
      </c>
      <c r="W104" s="10">
        <f t="shared" si="94"/>
        <v>31.04</v>
      </c>
      <c r="X104" s="10">
        <f t="shared" si="95"/>
        <v>3.781074180628845</v>
      </c>
      <c r="Y104" s="10">
        <f t="shared" si="96"/>
        <v>27.258925819371154</v>
      </c>
      <c r="Z104" s="10">
        <f t="shared" si="97"/>
        <v>2997.6004186837049</v>
      </c>
      <c r="AA104" s="16">
        <f t="shared" si="98"/>
        <v>29.503598791201995</v>
      </c>
      <c r="AB104" s="6"/>
      <c r="AC104" s="9">
        <f t="shared" si="99"/>
        <v>77</v>
      </c>
      <c r="AD104" s="10">
        <f t="shared" si="100"/>
        <v>64.61</v>
      </c>
      <c r="AE104" s="10">
        <f t="shared" si="101"/>
        <v>5</v>
      </c>
      <c r="AF104" s="10">
        <f t="shared" si="102"/>
        <v>59.61</v>
      </c>
      <c r="AG104" s="10">
        <f t="shared" si="103"/>
        <v>8.4015932887754428</v>
      </c>
      <c r="AH104" s="10">
        <f t="shared" si="104"/>
        <v>51.208406711224555</v>
      </c>
      <c r="AI104" s="10">
        <f t="shared" si="105"/>
        <v>6249.9865598703573</v>
      </c>
      <c r="AJ104" s="16">
        <f t="shared" si="106"/>
        <v>56.834451934989893</v>
      </c>
      <c r="AK104" s="6"/>
      <c r="AL104" s="9">
        <f t="shared" si="107"/>
        <v>77</v>
      </c>
      <c r="AM104" s="10">
        <f t="shared" si="108"/>
        <v>124.91</v>
      </c>
      <c r="AN104" s="10">
        <f t="shared" si="109"/>
        <v>10</v>
      </c>
      <c r="AO104" s="10">
        <f t="shared" si="110"/>
        <v>114.91</v>
      </c>
      <c r="AP104" s="10">
        <f t="shared" si="111"/>
        <v>18.49895054384162</v>
      </c>
      <c r="AQ104" s="10">
        <f t="shared" si="112"/>
        <v>96.411049456158381</v>
      </c>
      <c r="AR104" s="10">
        <f t="shared" si="113"/>
        <v>12961.671687373218</v>
      </c>
      <c r="AS104" s="16">
        <f t="shared" si="114"/>
        <v>109.87759466335842</v>
      </c>
      <c r="AU104" s="2"/>
      <c r="AV104" s="2"/>
      <c r="AW104" s="2"/>
      <c r="AX104" s="2"/>
      <c r="AY104" s="9">
        <f t="shared" si="115"/>
        <v>77</v>
      </c>
      <c r="AZ104" s="31">
        <f t="shared" si="116"/>
        <v>77</v>
      </c>
      <c r="BA104" s="31">
        <f t="shared" si="85"/>
        <v>0</v>
      </c>
      <c r="BB104" s="10">
        <f t="shared" si="164"/>
        <v>30</v>
      </c>
      <c r="BC104" s="28">
        <f t="shared" si="117"/>
        <v>30</v>
      </c>
      <c r="BD104" s="10">
        <f t="shared" si="118"/>
        <v>0</v>
      </c>
      <c r="BE104" s="10">
        <f t="shared" si="165"/>
        <v>0</v>
      </c>
      <c r="BF104" s="44">
        <f t="shared" si="119"/>
        <v>60000</v>
      </c>
      <c r="BG104" s="80">
        <f t="shared" si="120"/>
        <v>26.389623247944542</v>
      </c>
      <c r="BH104" s="118"/>
      <c r="BI104" s="9">
        <f t="shared" si="121"/>
        <v>77</v>
      </c>
      <c r="BJ104" s="28">
        <f t="shared" si="122"/>
        <v>66.599999999999994</v>
      </c>
      <c r="BK104" s="28">
        <f t="shared" si="123"/>
        <v>5.5</v>
      </c>
      <c r="BL104" s="28">
        <f t="shared" si="124"/>
        <v>61.1</v>
      </c>
      <c r="BM104" s="28">
        <f t="shared" si="125"/>
        <v>11.118724542949323</v>
      </c>
      <c r="BN104" s="28">
        <f t="shared" si="126"/>
        <v>49.981275457050678</v>
      </c>
      <c r="BO104" s="36">
        <f t="shared" si="127"/>
        <v>7362.5017531758331</v>
      </c>
      <c r="BP104" s="80">
        <f t="shared" si="128"/>
        <v>58.58496361043688</v>
      </c>
      <c r="BQ104" s="9">
        <f t="shared" si="129"/>
        <v>77</v>
      </c>
      <c r="BR104" s="28">
        <f t="shared" si="130"/>
        <v>76.53</v>
      </c>
      <c r="BS104" s="28">
        <f t="shared" si="131"/>
        <v>6.5</v>
      </c>
      <c r="BT104" s="28">
        <f t="shared" si="132"/>
        <v>70.03</v>
      </c>
      <c r="BU104" s="28">
        <f t="shared" si="133"/>
        <v>14.265759231106664</v>
      </c>
      <c r="BV104" s="28">
        <f t="shared" si="134"/>
        <v>55.764240768893337</v>
      </c>
      <c r="BW104" s="36">
        <f t="shared" si="135"/>
        <v>8954.1889578247901</v>
      </c>
      <c r="BX104" s="80">
        <f t="shared" si="136"/>
        <v>67.319928905506529</v>
      </c>
      <c r="BY104" s="9">
        <f t="shared" si="137"/>
        <v>77</v>
      </c>
      <c r="BZ104" s="28">
        <f t="shared" si="138"/>
        <v>80.33</v>
      </c>
      <c r="CA104" s="28">
        <f t="shared" si="139"/>
        <v>7</v>
      </c>
      <c r="CB104" s="28">
        <f t="shared" si="140"/>
        <v>73.33</v>
      </c>
      <c r="CC104" s="28">
        <f t="shared" si="141"/>
        <v>16.587836155741574</v>
      </c>
      <c r="CD104" s="28">
        <f t="shared" si="142"/>
        <v>56.742163844258428</v>
      </c>
      <c r="CE104" s="36">
        <f t="shared" si="143"/>
        <v>9895.9595296006846</v>
      </c>
      <c r="CF104" s="80">
        <f t="shared" si="144"/>
        <v>70.662614516912839</v>
      </c>
      <c r="CG104" s="9">
        <f t="shared" si="145"/>
        <v>0</v>
      </c>
      <c r="CH104" s="28">
        <f t="shared" si="146"/>
        <v>0</v>
      </c>
      <c r="CI104" s="28">
        <f t="shared" si="147"/>
        <v>0</v>
      </c>
      <c r="CJ104" s="28">
        <f t="shared" si="148"/>
        <v>0</v>
      </c>
      <c r="CK104" s="28">
        <f t="shared" si="149"/>
        <v>0</v>
      </c>
      <c r="CL104" s="28">
        <f t="shared" si="150"/>
        <v>0</v>
      </c>
      <c r="CM104" s="36">
        <f t="shared" si="151"/>
        <v>0</v>
      </c>
      <c r="CN104" s="80">
        <f t="shared" si="152"/>
        <v>0</v>
      </c>
      <c r="CO104" s="9">
        <f t="shared" si="153"/>
        <v>77</v>
      </c>
      <c r="CP104" s="28">
        <f t="shared" si="154"/>
        <v>650.65651834317919</v>
      </c>
      <c r="CQ104" s="28">
        <f t="shared" si="155"/>
        <v>53.5</v>
      </c>
      <c r="CR104" s="28">
        <f t="shared" si="156"/>
        <v>597.15651834317919</v>
      </c>
      <c r="CS104" s="28">
        <f t="shared" si="157"/>
        <v>121.82615394016229</v>
      </c>
      <c r="CT104" s="28">
        <f t="shared" si="158"/>
        <v>475.33036440301692</v>
      </c>
      <c r="CU104" s="36">
        <f t="shared" si="159"/>
        <v>72620.361999694345</v>
      </c>
      <c r="CV104" s="122">
        <f t="shared" si="160"/>
        <v>0</v>
      </c>
      <c r="CW104" s="125">
        <f t="shared" si="161"/>
        <v>597.15651834317919</v>
      </c>
      <c r="CX104" s="138">
        <f t="shared" si="166"/>
        <v>1127.1765183431792</v>
      </c>
    </row>
    <row r="105" spans="2:102" x14ac:dyDescent="0.3">
      <c r="B105" s="86">
        <v>78</v>
      </c>
      <c r="C105" s="155">
        <f t="shared" si="86"/>
        <v>1127.1765183431792</v>
      </c>
      <c r="D105" s="10">
        <f t="shared" si="87"/>
        <v>120</v>
      </c>
      <c r="E105" s="10">
        <f t="shared" si="88"/>
        <v>1007.1765183431792</v>
      </c>
      <c r="F105" s="10">
        <f t="shared" si="89"/>
        <v>193.19110518877187</v>
      </c>
      <c r="G105" s="10">
        <f t="shared" si="90"/>
        <v>813.9854131544073</v>
      </c>
      <c r="H105" s="10">
        <f t="shared" si="84"/>
        <v>180228.28549306854</v>
      </c>
      <c r="I105" s="146">
        <f t="shared" si="162"/>
        <v>-1007.1765183431792</v>
      </c>
      <c r="J105" s="147">
        <f t="shared" si="163"/>
        <v>-1127.1765183431792</v>
      </c>
      <c r="S105" s="86">
        <v>78</v>
      </c>
      <c r="T105" s="9">
        <f t="shared" si="91"/>
        <v>78</v>
      </c>
      <c r="U105" s="10">
        <f t="shared" si="92"/>
        <v>33.54</v>
      </c>
      <c r="V105" s="10">
        <f t="shared" si="93"/>
        <v>2.5</v>
      </c>
      <c r="W105" s="10">
        <f t="shared" si="94"/>
        <v>31.04</v>
      </c>
      <c r="X105" s="10">
        <f t="shared" si="95"/>
        <v>3.7470005233546311</v>
      </c>
      <c r="Y105" s="10">
        <f t="shared" si="96"/>
        <v>27.292999476645367</v>
      </c>
      <c r="Z105" s="10">
        <f t="shared" si="97"/>
        <v>2970.3074192070594</v>
      </c>
      <c r="AA105" s="16">
        <f t="shared" si="98"/>
        <v>29.454507944627615</v>
      </c>
      <c r="AB105" s="6"/>
      <c r="AC105" s="9">
        <f t="shared" si="99"/>
        <v>78</v>
      </c>
      <c r="AD105" s="10">
        <f t="shared" si="100"/>
        <v>64.61</v>
      </c>
      <c r="AE105" s="10">
        <f t="shared" si="101"/>
        <v>5</v>
      </c>
      <c r="AF105" s="10">
        <f t="shared" si="102"/>
        <v>59.61</v>
      </c>
      <c r="AG105" s="10">
        <f t="shared" si="103"/>
        <v>8.3333154131604754</v>
      </c>
      <c r="AH105" s="10">
        <f t="shared" si="104"/>
        <v>51.276684586839522</v>
      </c>
      <c r="AI105" s="10">
        <f t="shared" si="105"/>
        <v>6198.7098752835182</v>
      </c>
      <c r="AJ105" s="16">
        <f t="shared" si="106"/>
        <v>56.739885459224517</v>
      </c>
      <c r="AK105" s="6"/>
      <c r="AL105" s="9">
        <f t="shared" si="107"/>
        <v>78</v>
      </c>
      <c r="AM105" s="10">
        <f t="shared" si="108"/>
        <v>124.91</v>
      </c>
      <c r="AN105" s="10">
        <f t="shared" si="109"/>
        <v>10</v>
      </c>
      <c r="AO105" s="10">
        <f t="shared" si="110"/>
        <v>114.91</v>
      </c>
      <c r="AP105" s="10">
        <f t="shared" si="111"/>
        <v>18.362368223778727</v>
      </c>
      <c r="AQ105" s="10">
        <f t="shared" si="112"/>
        <v>96.547631776221266</v>
      </c>
      <c r="AR105" s="10">
        <f t="shared" si="113"/>
        <v>12865.124055596998</v>
      </c>
      <c r="AS105" s="16">
        <f t="shared" si="114"/>
        <v>109.69477004661405</v>
      </c>
      <c r="AU105" s="2"/>
      <c r="AV105" s="2"/>
      <c r="AW105" s="2"/>
      <c r="AX105" s="2"/>
      <c r="AY105" s="9">
        <f t="shared" si="115"/>
        <v>78</v>
      </c>
      <c r="AZ105" s="31">
        <f t="shared" si="116"/>
        <v>78</v>
      </c>
      <c r="BA105" s="31">
        <f t="shared" si="85"/>
        <v>0</v>
      </c>
      <c r="BB105" s="10">
        <f t="shared" si="164"/>
        <v>30</v>
      </c>
      <c r="BC105" s="28">
        <f t="shared" si="117"/>
        <v>30</v>
      </c>
      <c r="BD105" s="10">
        <f t="shared" si="118"/>
        <v>0</v>
      </c>
      <c r="BE105" s="10">
        <f t="shared" si="165"/>
        <v>0</v>
      </c>
      <c r="BF105" s="44">
        <f t="shared" si="119"/>
        <v>60000</v>
      </c>
      <c r="BG105" s="80">
        <f t="shared" si="120"/>
        <v>26.345713725069427</v>
      </c>
      <c r="BH105" s="118"/>
      <c r="BI105" s="9">
        <f t="shared" si="121"/>
        <v>78</v>
      </c>
      <c r="BJ105" s="28">
        <f t="shared" si="122"/>
        <v>66.599999999999994</v>
      </c>
      <c r="BK105" s="28">
        <f t="shared" si="123"/>
        <v>5.5</v>
      </c>
      <c r="BL105" s="28">
        <f t="shared" si="124"/>
        <v>61.1</v>
      </c>
      <c r="BM105" s="28">
        <f t="shared" si="125"/>
        <v>11.04375262976375</v>
      </c>
      <c r="BN105" s="28">
        <f t="shared" si="126"/>
        <v>50.05624737023625</v>
      </c>
      <c r="BO105" s="36">
        <f t="shared" si="127"/>
        <v>7312.4455058055964</v>
      </c>
      <c r="BP105" s="80">
        <f t="shared" si="128"/>
        <v>58.48748446965412</v>
      </c>
      <c r="BQ105" s="9">
        <f t="shared" si="129"/>
        <v>78</v>
      </c>
      <c r="BR105" s="28">
        <f t="shared" si="130"/>
        <v>76.53</v>
      </c>
      <c r="BS105" s="28">
        <f t="shared" si="131"/>
        <v>6.5</v>
      </c>
      <c r="BT105" s="28">
        <f t="shared" si="132"/>
        <v>70.03</v>
      </c>
      <c r="BU105" s="28">
        <f t="shared" si="133"/>
        <v>14.17746584988925</v>
      </c>
      <c r="BV105" s="28">
        <f t="shared" si="134"/>
        <v>55.852534150110749</v>
      </c>
      <c r="BW105" s="36">
        <f t="shared" si="135"/>
        <v>8898.3364236746802</v>
      </c>
      <c r="BX105" s="80">
        <f t="shared" si="136"/>
        <v>67.20791571265211</v>
      </c>
      <c r="BY105" s="9">
        <f t="shared" si="137"/>
        <v>78</v>
      </c>
      <c r="BZ105" s="28">
        <f t="shared" si="138"/>
        <v>80.33</v>
      </c>
      <c r="CA105" s="28">
        <f t="shared" si="139"/>
        <v>7</v>
      </c>
      <c r="CB105" s="28">
        <f t="shared" si="140"/>
        <v>73.33</v>
      </c>
      <c r="CC105" s="28">
        <f t="shared" si="141"/>
        <v>16.49326588266781</v>
      </c>
      <c r="CD105" s="28">
        <f t="shared" si="142"/>
        <v>56.836734117332185</v>
      </c>
      <c r="CE105" s="36">
        <f t="shared" si="143"/>
        <v>9839.1227954833521</v>
      </c>
      <c r="CF105" s="80">
        <f t="shared" si="144"/>
        <v>70.545039451160889</v>
      </c>
      <c r="CG105" s="9">
        <f t="shared" si="145"/>
        <v>0</v>
      </c>
      <c r="CH105" s="28">
        <f t="shared" si="146"/>
        <v>0</v>
      </c>
      <c r="CI105" s="28">
        <f t="shared" si="147"/>
        <v>0</v>
      </c>
      <c r="CJ105" s="28">
        <f t="shared" si="148"/>
        <v>0</v>
      </c>
      <c r="CK105" s="28">
        <f t="shared" si="149"/>
        <v>0</v>
      </c>
      <c r="CL105" s="28">
        <f t="shared" si="150"/>
        <v>0</v>
      </c>
      <c r="CM105" s="36">
        <f t="shared" si="151"/>
        <v>0</v>
      </c>
      <c r="CN105" s="80">
        <f t="shared" si="152"/>
        <v>0</v>
      </c>
      <c r="CO105" s="9">
        <f t="shared" si="153"/>
        <v>78</v>
      </c>
      <c r="CP105" s="28">
        <f t="shared" si="154"/>
        <v>650.65651834317919</v>
      </c>
      <c r="CQ105" s="28">
        <f t="shared" si="155"/>
        <v>53.5</v>
      </c>
      <c r="CR105" s="28">
        <f t="shared" si="156"/>
        <v>597.15651834317919</v>
      </c>
      <c r="CS105" s="28">
        <f t="shared" si="157"/>
        <v>121.03393666615723</v>
      </c>
      <c r="CT105" s="28">
        <f t="shared" si="158"/>
        <v>476.12258167702197</v>
      </c>
      <c r="CU105" s="36">
        <f t="shared" si="159"/>
        <v>72144.239418017329</v>
      </c>
      <c r="CV105" s="122">
        <f t="shared" si="160"/>
        <v>0</v>
      </c>
      <c r="CW105" s="125">
        <f t="shared" si="161"/>
        <v>597.15651834317919</v>
      </c>
      <c r="CX105" s="138">
        <f t="shared" si="166"/>
        <v>1127.1765183431792</v>
      </c>
    </row>
    <row r="106" spans="2:102" x14ac:dyDescent="0.3">
      <c r="B106" s="86">
        <v>79</v>
      </c>
      <c r="C106" s="155">
        <f t="shared" si="86"/>
        <v>1127.1765183431792</v>
      </c>
      <c r="D106" s="10">
        <f t="shared" si="87"/>
        <v>120</v>
      </c>
      <c r="E106" s="10">
        <f t="shared" si="88"/>
        <v>1007.1765183431792</v>
      </c>
      <c r="F106" s="10">
        <f t="shared" si="89"/>
        <v>191.90006113851035</v>
      </c>
      <c r="G106" s="10">
        <f t="shared" si="90"/>
        <v>815.27645720466876</v>
      </c>
      <c r="H106" s="10">
        <f t="shared" si="84"/>
        <v>179413.00903586388</v>
      </c>
      <c r="I106" s="146">
        <f t="shared" si="162"/>
        <v>-1007.1765183431792</v>
      </c>
      <c r="J106" s="147">
        <f t="shared" si="163"/>
        <v>-1127.1765183431792</v>
      </c>
      <c r="S106" s="86">
        <v>79</v>
      </c>
      <c r="T106" s="9">
        <f t="shared" si="91"/>
        <v>79</v>
      </c>
      <c r="U106" s="10">
        <f t="shared" si="92"/>
        <v>33.54</v>
      </c>
      <c r="V106" s="10">
        <f t="shared" si="93"/>
        <v>2.5</v>
      </c>
      <c r="W106" s="10">
        <f t="shared" si="94"/>
        <v>31.04</v>
      </c>
      <c r="X106" s="10">
        <f t="shared" si="95"/>
        <v>3.7128842740088239</v>
      </c>
      <c r="Y106" s="10">
        <f t="shared" si="96"/>
        <v>27.327115725991174</v>
      </c>
      <c r="Z106" s="10">
        <f t="shared" si="97"/>
        <v>2942.9803034810684</v>
      </c>
      <c r="AA106" s="16">
        <f t="shared" si="98"/>
        <v>29.405498779994293</v>
      </c>
      <c r="AB106" s="6"/>
      <c r="AC106" s="9">
        <f t="shared" si="99"/>
        <v>79</v>
      </c>
      <c r="AD106" s="10">
        <f t="shared" si="100"/>
        <v>64.61</v>
      </c>
      <c r="AE106" s="10">
        <f t="shared" si="101"/>
        <v>5</v>
      </c>
      <c r="AF106" s="10">
        <f t="shared" si="102"/>
        <v>59.61</v>
      </c>
      <c r="AG106" s="10">
        <f t="shared" si="103"/>
        <v>8.2649465003780254</v>
      </c>
      <c r="AH106" s="10">
        <f t="shared" si="104"/>
        <v>51.345053499621976</v>
      </c>
      <c r="AI106" s="10">
        <f t="shared" si="105"/>
        <v>6147.3648217838963</v>
      </c>
      <c r="AJ106" s="16">
        <f t="shared" si="106"/>
        <v>56.645476332004513</v>
      </c>
      <c r="AK106" s="6"/>
      <c r="AL106" s="9">
        <f t="shared" si="107"/>
        <v>79</v>
      </c>
      <c r="AM106" s="10">
        <f t="shared" si="108"/>
        <v>124.91</v>
      </c>
      <c r="AN106" s="10">
        <f t="shared" si="109"/>
        <v>10</v>
      </c>
      <c r="AO106" s="10">
        <f t="shared" si="110"/>
        <v>114.91</v>
      </c>
      <c r="AP106" s="10">
        <f t="shared" si="111"/>
        <v>18.225592412095747</v>
      </c>
      <c r="AQ106" s="10">
        <f t="shared" si="112"/>
        <v>96.684407587904246</v>
      </c>
      <c r="AR106" s="10">
        <f t="shared" si="113"/>
        <v>12768.439648009095</v>
      </c>
      <c r="AS106" s="16">
        <f t="shared" si="114"/>
        <v>109.51224963056313</v>
      </c>
      <c r="AU106" s="2"/>
      <c r="AV106" s="2"/>
      <c r="AW106" s="2"/>
      <c r="AX106" s="2"/>
      <c r="AY106" s="9">
        <f t="shared" si="115"/>
        <v>79</v>
      </c>
      <c r="AZ106" s="31">
        <f t="shared" si="116"/>
        <v>79</v>
      </c>
      <c r="BA106" s="31">
        <f t="shared" si="85"/>
        <v>0</v>
      </c>
      <c r="BB106" s="10">
        <f t="shared" si="164"/>
        <v>30</v>
      </c>
      <c r="BC106" s="28">
        <f t="shared" si="117"/>
        <v>30</v>
      </c>
      <c r="BD106" s="10">
        <f t="shared" si="118"/>
        <v>0</v>
      </c>
      <c r="BE106" s="10">
        <f t="shared" si="165"/>
        <v>0</v>
      </c>
      <c r="BF106" s="44">
        <f t="shared" si="119"/>
        <v>60000</v>
      </c>
      <c r="BG106" s="80">
        <f t="shared" si="120"/>
        <v>26.301877262964485</v>
      </c>
      <c r="BH106" s="118"/>
      <c r="BI106" s="9">
        <f t="shared" si="121"/>
        <v>79</v>
      </c>
      <c r="BJ106" s="28">
        <f t="shared" si="122"/>
        <v>66.599999999999994</v>
      </c>
      <c r="BK106" s="28">
        <f t="shared" si="123"/>
        <v>5.5</v>
      </c>
      <c r="BL106" s="28">
        <f t="shared" si="124"/>
        <v>61.1</v>
      </c>
      <c r="BM106" s="28">
        <f t="shared" si="125"/>
        <v>10.968668258708393</v>
      </c>
      <c r="BN106" s="28">
        <f t="shared" si="126"/>
        <v>50.131331741291611</v>
      </c>
      <c r="BO106" s="36">
        <f t="shared" si="127"/>
        <v>7262.314174064305</v>
      </c>
      <c r="BP106" s="80">
        <f t="shared" si="128"/>
        <v>58.390167523781152</v>
      </c>
      <c r="BQ106" s="9">
        <f t="shared" si="129"/>
        <v>79</v>
      </c>
      <c r="BR106" s="28">
        <f t="shared" si="130"/>
        <v>76.53</v>
      </c>
      <c r="BS106" s="28">
        <f t="shared" si="131"/>
        <v>6.5</v>
      </c>
      <c r="BT106" s="28">
        <f t="shared" si="132"/>
        <v>70.03</v>
      </c>
      <c r="BU106" s="28">
        <f t="shared" si="133"/>
        <v>14.089032670818243</v>
      </c>
      <c r="BV106" s="28">
        <f t="shared" si="134"/>
        <v>55.94096732918176</v>
      </c>
      <c r="BW106" s="36">
        <f t="shared" si="135"/>
        <v>8842.395456345499</v>
      </c>
      <c r="BX106" s="80">
        <f t="shared" si="136"/>
        <v>67.096088897822398</v>
      </c>
      <c r="BY106" s="9">
        <f t="shared" si="137"/>
        <v>79</v>
      </c>
      <c r="BZ106" s="28">
        <f t="shared" si="138"/>
        <v>80.33</v>
      </c>
      <c r="CA106" s="28">
        <f t="shared" si="139"/>
        <v>7</v>
      </c>
      <c r="CB106" s="28">
        <f t="shared" si="140"/>
        <v>73.33</v>
      </c>
      <c r="CC106" s="28">
        <f t="shared" si="141"/>
        <v>16.398537992472253</v>
      </c>
      <c r="CD106" s="28">
        <f t="shared" si="142"/>
        <v>56.931462007527742</v>
      </c>
      <c r="CE106" s="36">
        <f t="shared" si="143"/>
        <v>9782.1913334758246</v>
      </c>
      <c r="CF106" s="80">
        <f t="shared" si="144"/>
        <v>70.427660017797905</v>
      </c>
      <c r="CG106" s="9">
        <f t="shared" si="145"/>
        <v>0</v>
      </c>
      <c r="CH106" s="28">
        <f t="shared" si="146"/>
        <v>0</v>
      </c>
      <c r="CI106" s="28">
        <f t="shared" si="147"/>
        <v>0</v>
      </c>
      <c r="CJ106" s="28">
        <f t="shared" si="148"/>
        <v>0</v>
      </c>
      <c r="CK106" s="28">
        <f t="shared" si="149"/>
        <v>0</v>
      </c>
      <c r="CL106" s="28">
        <f t="shared" si="150"/>
        <v>0</v>
      </c>
      <c r="CM106" s="36">
        <f t="shared" si="151"/>
        <v>0</v>
      </c>
      <c r="CN106" s="80">
        <f t="shared" si="152"/>
        <v>0</v>
      </c>
      <c r="CO106" s="9">
        <f t="shared" si="153"/>
        <v>79</v>
      </c>
      <c r="CP106" s="28">
        <f t="shared" si="154"/>
        <v>650.65651834317919</v>
      </c>
      <c r="CQ106" s="28">
        <f t="shared" si="155"/>
        <v>53.5</v>
      </c>
      <c r="CR106" s="28">
        <f t="shared" si="156"/>
        <v>597.15651834317919</v>
      </c>
      <c r="CS106" s="28">
        <f t="shared" si="157"/>
        <v>120.24039903002888</v>
      </c>
      <c r="CT106" s="28">
        <f t="shared" si="158"/>
        <v>476.91611931315032</v>
      </c>
      <c r="CU106" s="36">
        <f t="shared" si="159"/>
        <v>71667.323298704185</v>
      </c>
      <c r="CV106" s="122">
        <f t="shared" si="160"/>
        <v>0</v>
      </c>
      <c r="CW106" s="125">
        <f t="shared" si="161"/>
        <v>597.15651834317919</v>
      </c>
      <c r="CX106" s="138">
        <f t="shared" si="166"/>
        <v>1127.1765183431792</v>
      </c>
    </row>
    <row r="107" spans="2:102" x14ac:dyDescent="0.3">
      <c r="B107" s="86">
        <v>80</v>
      </c>
      <c r="C107" s="155">
        <f t="shared" si="86"/>
        <v>1127.1765183431792</v>
      </c>
      <c r="D107" s="10">
        <f t="shared" si="87"/>
        <v>120</v>
      </c>
      <c r="E107" s="10">
        <f t="shared" si="88"/>
        <v>1007.1765183431792</v>
      </c>
      <c r="F107" s="10">
        <f t="shared" si="89"/>
        <v>190.60695643035291</v>
      </c>
      <c r="G107" s="10">
        <f t="shared" si="90"/>
        <v>816.56956191282632</v>
      </c>
      <c r="H107" s="10">
        <f t="shared" si="84"/>
        <v>178596.43947395106</v>
      </c>
      <c r="I107" s="146">
        <f t="shared" si="162"/>
        <v>-1007.1765183431792</v>
      </c>
      <c r="J107" s="147">
        <f t="shared" si="163"/>
        <v>-1127.1765183431792</v>
      </c>
      <c r="S107" s="86">
        <v>80</v>
      </c>
      <c r="T107" s="9">
        <f t="shared" si="91"/>
        <v>80</v>
      </c>
      <c r="U107" s="10">
        <f t="shared" si="92"/>
        <v>33.54</v>
      </c>
      <c r="V107" s="10">
        <f t="shared" si="93"/>
        <v>2.5</v>
      </c>
      <c r="W107" s="10">
        <f t="shared" si="94"/>
        <v>31.04</v>
      </c>
      <c r="X107" s="10">
        <f t="shared" si="95"/>
        <v>3.6787253793513357</v>
      </c>
      <c r="Y107" s="10">
        <f t="shared" si="96"/>
        <v>27.361274620648665</v>
      </c>
      <c r="Z107" s="10">
        <f t="shared" si="97"/>
        <v>2915.6190288604198</v>
      </c>
      <c r="AA107" s="16">
        <f t="shared" si="98"/>
        <v>29.356571161391969</v>
      </c>
      <c r="AB107" s="6"/>
      <c r="AC107" s="9">
        <f t="shared" si="99"/>
        <v>80</v>
      </c>
      <c r="AD107" s="10">
        <f t="shared" si="100"/>
        <v>64.61</v>
      </c>
      <c r="AE107" s="10">
        <f t="shared" si="101"/>
        <v>5</v>
      </c>
      <c r="AF107" s="10">
        <f t="shared" si="102"/>
        <v>59.61</v>
      </c>
      <c r="AG107" s="10">
        <f t="shared" si="103"/>
        <v>8.196486429045196</v>
      </c>
      <c r="AH107" s="10">
        <f t="shared" si="104"/>
        <v>51.413513570954805</v>
      </c>
      <c r="AI107" s="10">
        <f t="shared" si="105"/>
        <v>6095.9513082129415</v>
      </c>
      <c r="AJ107" s="16">
        <f t="shared" si="106"/>
        <v>56.551224291518636</v>
      </c>
      <c r="AK107" s="6"/>
      <c r="AL107" s="9">
        <f t="shared" si="107"/>
        <v>80</v>
      </c>
      <c r="AM107" s="10">
        <f t="shared" si="108"/>
        <v>124.91</v>
      </c>
      <c r="AN107" s="10">
        <f t="shared" si="109"/>
        <v>10</v>
      </c>
      <c r="AO107" s="10">
        <f t="shared" si="110"/>
        <v>114.91</v>
      </c>
      <c r="AP107" s="10">
        <f t="shared" si="111"/>
        <v>18.088622834679551</v>
      </c>
      <c r="AQ107" s="10">
        <f t="shared" si="112"/>
        <v>96.821377165320442</v>
      </c>
      <c r="AR107" s="10">
        <f t="shared" si="113"/>
        <v>12671.618270843774</v>
      </c>
      <c r="AS107" s="16">
        <f t="shared" si="114"/>
        <v>109.33003290904803</v>
      </c>
      <c r="AU107" s="2"/>
      <c r="AV107" s="2"/>
      <c r="AW107" s="2"/>
      <c r="AX107" s="2"/>
      <c r="AY107" s="9">
        <f t="shared" si="115"/>
        <v>80</v>
      </c>
      <c r="AZ107" s="31">
        <f t="shared" si="116"/>
        <v>80</v>
      </c>
      <c r="BA107" s="31">
        <f t="shared" si="85"/>
        <v>0</v>
      </c>
      <c r="BB107" s="10">
        <f t="shared" si="164"/>
        <v>30</v>
      </c>
      <c r="BC107" s="28">
        <f t="shared" si="117"/>
        <v>30</v>
      </c>
      <c r="BD107" s="10">
        <f t="shared" si="118"/>
        <v>0</v>
      </c>
      <c r="BE107" s="10">
        <f t="shared" si="165"/>
        <v>0</v>
      </c>
      <c r="BF107" s="44">
        <f t="shared" si="119"/>
        <v>60000</v>
      </c>
      <c r="BG107" s="80">
        <f t="shared" si="120"/>
        <v>26.258113740064374</v>
      </c>
      <c r="BH107" s="118"/>
      <c r="BI107" s="9">
        <f t="shared" si="121"/>
        <v>80</v>
      </c>
      <c r="BJ107" s="28">
        <f t="shared" si="122"/>
        <v>66.599999999999994</v>
      </c>
      <c r="BK107" s="28">
        <f t="shared" si="123"/>
        <v>5.5</v>
      </c>
      <c r="BL107" s="28">
        <f t="shared" si="124"/>
        <v>61.1</v>
      </c>
      <c r="BM107" s="28">
        <f t="shared" si="125"/>
        <v>10.893471261096456</v>
      </c>
      <c r="BN107" s="28">
        <f t="shared" si="126"/>
        <v>50.206528738903543</v>
      </c>
      <c r="BO107" s="36">
        <f t="shared" si="127"/>
        <v>7212.1076453254018</v>
      </c>
      <c r="BP107" s="80">
        <f t="shared" si="128"/>
        <v>58.293012502942901</v>
      </c>
      <c r="BQ107" s="9">
        <f t="shared" si="129"/>
        <v>80</v>
      </c>
      <c r="BR107" s="28">
        <f t="shared" si="130"/>
        <v>76.53</v>
      </c>
      <c r="BS107" s="28">
        <f t="shared" si="131"/>
        <v>6.5</v>
      </c>
      <c r="BT107" s="28">
        <f t="shared" si="132"/>
        <v>70.03</v>
      </c>
      <c r="BU107" s="28">
        <f t="shared" si="133"/>
        <v>14.000459472547041</v>
      </c>
      <c r="BV107" s="28">
        <f t="shared" si="134"/>
        <v>56.029540527452959</v>
      </c>
      <c r="BW107" s="36">
        <f t="shared" si="135"/>
        <v>8786.3659158180453</v>
      </c>
      <c r="BX107" s="80">
        <f t="shared" si="136"/>
        <v>66.984448150904214</v>
      </c>
      <c r="BY107" s="9">
        <f t="shared" si="137"/>
        <v>80</v>
      </c>
      <c r="BZ107" s="28">
        <f t="shared" si="138"/>
        <v>80.33</v>
      </c>
      <c r="CA107" s="28">
        <f t="shared" si="139"/>
        <v>7</v>
      </c>
      <c r="CB107" s="28">
        <f t="shared" si="140"/>
        <v>73.33</v>
      </c>
      <c r="CC107" s="28">
        <f t="shared" si="141"/>
        <v>16.303652222459707</v>
      </c>
      <c r="CD107" s="28">
        <f t="shared" si="142"/>
        <v>57.026347777540295</v>
      </c>
      <c r="CE107" s="36">
        <f t="shared" si="143"/>
        <v>9725.164985698284</v>
      </c>
      <c r="CF107" s="80">
        <f t="shared" si="144"/>
        <v>70.310475891312365</v>
      </c>
      <c r="CG107" s="9">
        <f t="shared" si="145"/>
        <v>0</v>
      </c>
      <c r="CH107" s="28">
        <f t="shared" si="146"/>
        <v>0</v>
      </c>
      <c r="CI107" s="28">
        <f t="shared" si="147"/>
        <v>0</v>
      </c>
      <c r="CJ107" s="28">
        <f t="shared" si="148"/>
        <v>0</v>
      </c>
      <c r="CK107" s="28">
        <f t="shared" si="149"/>
        <v>0</v>
      </c>
      <c r="CL107" s="28">
        <f t="shared" si="150"/>
        <v>0</v>
      </c>
      <c r="CM107" s="36">
        <f t="shared" si="151"/>
        <v>0</v>
      </c>
      <c r="CN107" s="80">
        <f t="shared" si="152"/>
        <v>0</v>
      </c>
      <c r="CO107" s="9">
        <f t="shared" si="153"/>
        <v>80</v>
      </c>
      <c r="CP107" s="28">
        <f t="shared" si="154"/>
        <v>650.65651834317919</v>
      </c>
      <c r="CQ107" s="28">
        <f t="shared" si="155"/>
        <v>53.5</v>
      </c>
      <c r="CR107" s="28">
        <f t="shared" si="156"/>
        <v>597.15651834317919</v>
      </c>
      <c r="CS107" s="28">
        <f t="shared" si="157"/>
        <v>119.44553883117364</v>
      </c>
      <c r="CT107" s="28">
        <f t="shared" si="158"/>
        <v>477.71097951200557</v>
      </c>
      <c r="CU107" s="36">
        <f t="shared" si="159"/>
        <v>71189.61231919218</v>
      </c>
      <c r="CV107" s="122">
        <f t="shared" si="160"/>
        <v>0</v>
      </c>
      <c r="CW107" s="125">
        <f t="shared" si="161"/>
        <v>597.15651834317919</v>
      </c>
      <c r="CX107" s="138">
        <f t="shared" si="166"/>
        <v>1127.1765183431792</v>
      </c>
    </row>
    <row r="108" spans="2:102" x14ac:dyDescent="0.3">
      <c r="B108" s="86">
        <v>81</v>
      </c>
      <c r="C108" s="155">
        <f t="shared" si="86"/>
        <v>1127.1765183431792</v>
      </c>
      <c r="D108" s="10">
        <f t="shared" si="87"/>
        <v>120</v>
      </c>
      <c r="E108" s="10">
        <f t="shared" si="88"/>
        <v>1007.1765183431792</v>
      </c>
      <c r="F108" s="10">
        <f t="shared" si="89"/>
        <v>189.31178775690557</v>
      </c>
      <c r="G108" s="10">
        <f t="shared" si="90"/>
        <v>817.86473058627371</v>
      </c>
      <c r="H108" s="10">
        <f t="shared" si="84"/>
        <v>177778.57474336476</v>
      </c>
      <c r="I108" s="146">
        <f t="shared" si="162"/>
        <v>-1007.1765183431792</v>
      </c>
      <c r="J108" s="147">
        <f t="shared" si="163"/>
        <v>-1127.1765183431792</v>
      </c>
      <c r="S108" s="86">
        <v>81</v>
      </c>
      <c r="T108" s="9">
        <f t="shared" si="91"/>
        <v>81</v>
      </c>
      <c r="U108" s="10">
        <f t="shared" si="92"/>
        <v>33.54</v>
      </c>
      <c r="V108" s="10">
        <f t="shared" si="93"/>
        <v>2.5</v>
      </c>
      <c r="W108" s="10">
        <f t="shared" si="94"/>
        <v>31.04</v>
      </c>
      <c r="X108" s="10">
        <f t="shared" si="95"/>
        <v>3.6445237860755246</v>
      </c>
      <c r="Y108" s="10">
        <f t="shared" si="96"/>
        <v>27.395476213924475</v>
      </c>
      <c r="Z108" s="10">
        <f t="shared" si="97"/>
        <v>2888.2235526464951</v>
      </c>
      <c r="AA108" s="16">
        <f t="shared" si="98"/>
        <v>29.307724953136741</v>
      </c>
      <c r="AB108" s="6"/>
      <c r="AC108" s="9">
        <f t="shared" si="99"/>
        <v>81</v>
      </c>
      <c r="AD108" s="10">
        <f t="shared" si="100"/>
        <v>64.61</v>
      </c>
      <c r="AE108" s="10">
        <f t="shared" si="101"/>
        <v>5</v>
      </c>
      <c r="AF108" s="10">
        <f t="shared" si="102"/>
        <v>59.61</v>
      </c>
      <c r="AG108" s="10">
        <f t="shared" si="103"/>
        <v>8.1279350776172556</v>
      </c>
      <c r="AH108" s="10">
        <f t="shared" si="104"/>
        <v>51.482064922382747</v>
      </c>
      <c r="AI108" s="10">
        <f t="shared" si="105"/>
        <v>6044.4692432905586</v>
      </c>
      <c r="AJ108" s="16">
        <f t="shared" si="106"/>
        <v>56.457129076391318</v>
      </c>
      <c r="AK108" s="6"/>
      <c r="AL108" s="9">
        <f t="shared" si="107"/>
        <v>81</v>
      </c>
      <c r="AM108" s="10">
        <f t="shared" si="108"/>
        <v>124.91</v>
      </c>
      <c r="AN108" s="10">
        <f t="shared" si="109"/>
        <v>10</v>
      </c>
      <c r="AO108" s="10">
        <f t="shared" si="110"/>
        <v>114.91</v>
      </c>
      <c r="AP108" s="10">
        <f t="shared" si="111"/>
        <v>17.951459217028681</v>
      </c>
      <c r="AQ108" s="10">
        <f t="shared" si="112"/>
        <v>96.958540782971312</v>
      </c>
      <c r="AR108" s="10">
        <f t="shared" si="113"/>
        <v>12574.659730060803</v>
      </c>
      <c r="AS108" s="16">
        <f t="shared" si="114"/>
        <v>109.14811937675343</v>
      </c>
      <c r="AU108" s="2"/>
      <c r="AV108" s="2"/>
      <c r="AW108" s="2"/>
      <c r="AX108" s="2"/>
      <c r="AY108" s="9">
        <f t="shared" si="115"/>
        <v>81</v>
      </c>
      <c r="AZ108" s="31">
        <f t="shared" si="116"/>
        <v>81</v>
      </c>
      <c r="BA108" s="31">
        <f t="shared" si="85"/>
        <v>0</v>
      </c>
      <c r="BB108" s="10">
        <f t="shared" si="164"/>
        <v>30</v>
      </c>
      <c r="BC108" s="28">
        <f t="shared" si="117"/>
        <v>30</v>
      </c>
      <c r="BD108" s="10">
        <f t="shared" si="118"/>
        <v>0</v>
      </c>
      <c r="BE108" s="10">
        <f t="shared" si="165"/>
        <v>0</v>
      </c>
      <c r="BF108" s="44">
        <f t="shared" si="119"/>
        <v>60000</v>
      </c>
      <c r="BG108" s="80">
        <f t="shared" si="120"/>
        <v>26.214423035006028</v>
      </c>
      <c r="BH108" s="118"/>
      <c r="BI108" s="9">
        <f t="shared" si="121"/>
        <v>81</v>
      </c>
      <c r="BJ108" s="28">
        <f t="shared" si="122"/>
        <v>66.599999999999994</v>
      </c>
      <c r="BK108" s="28">
        <f t="shared" si="123"/>
        <v>5.5</v>
      </c>
      <c r="BL108" s="28">
        <f t="shared" si="124"/>
        <v>61.1</v>
      </c>
      <c r="BM108" s="28">
        <f t="shared" si="125"/>
        <v>10.818161467988103</v>
      </c>
      <c r="BN108" s="28">
        <f t="shared" si="126"/>
        <v>50.281838532011896</v>
      </c>
      <c r="BO108" s="36">
        <f t="shared" si="127"/>
        <v>7161.8258067933903</v>
      </c>
      <c r="BP108" s="80">
        <f t="shared" si="128"/>
        <v>58.196019137713378</v>
      </c>
      <c r="BQ108" s="9">
        <f t="shared" si="129"/>
        <v>81</v>
      </c>
      <c r="BR108" s="28">
        <f t="shared" si="130"/>
        <v>76.53</v>
      </c>
      <c r="BS108" s="28">
        <f t="shared" si="131"/>
        <v>6.5</v>
      </c>
      <c r="BT108" s="28">
        <f t="shared" si="132"/>
        <v>70.03</v>
      </c>
      <c r="BU108" s="28">
        <f t="shared" si="133"/>
        <v>13.911746033378572</v>
      </c>
      <c r="BV108" s="28">
        <f t="shared" si="134"/>
        <v>56.118253966621431</v>
      </c>
      <c r="BW108" s="36">
        <f t="shared" si="135"/>
        <v>8730.2476618514247</v>
      </c>
      <c r="BX108" s="80">
        <f t="shared" si="136"/>
        <v>66.872993162300375</v>
      </c>
      <c r="BY108" s="9">
        <f t="shared" si="137"/>
        <v>81</v>
      </c>
      <c r="BZ108" s="28">
        <f t="shared" si="138"/>
        <v>80.33</v>
      </c>
      <c r="CA108" s="28">
        <f t="shared" si="139"/>
        <v>7</v>
      </c>
      <c r="CB108" s="28">
        <f t="shared" si="140"/>
        <v>73.33</v>
      </c>
      <c r="CC108" s="28">
        <f t="shared" si="141"/>
        <v>16.208608309497141</v>
      </c>
      <c r="CD108" s="28">
        <f t="shared" si="142"/>
        <v>57.121391690502861</v>
      </c>
      <c r="CE108" s="36">
        <f t="shared" si="143"/>
        <v>9668.0435940077805</v>
      </c>
      <c r="CF108" s="80">
        <f t="shared" si="144"/>
        <v>70.193486746734479</v>
      </c>
      <c r="CG108" s="9">
        <f t="shared" si="145"/>
        <v>0</v>
      </c>
      <c r="CH108" s="28">
        <f t="shared" si="146"/>
        <v>0</v>
      </c>
      <c r="CI108" s="28">
        <f t="shared" si="147"/>
        <v>0</v>
      </c>
      <c r="CJ108" s="28">
        <f t="shared" si="148"/>
        <v>0</v>
      </c>
      <c r="CK108" s="28">
        <f t="shared" si="149"/>
        <v>0</v>
      </c>
      <c r="CL108" s="28">
        <f t="shared" si="150"/>
        <v>0</v>
      </c>
      <c r="CM108" s="36">
        <f t="shared" si="151"/>
        <v>0</v>
      </c>
      <c r="CN108" s="80">
        <f t="shared" si="152"/>
        <v>0</v>
      </c>
      <c r="CO108" s="9">
        <f t="shared" si="153"/>
        <v>81</v>
      </c>
      <c r="CP108" s="28">
        <f t="shared" si="154"/>
        <v>650.65651834317919</v>
      </c>
      <c r="CQ108" s="28">
        <f t="shared" si="155"/>
        <v>53.5</v>
      </c>
      <c r="CR108" s="28">
        <f t="shared" si="156"/>
        <v>597.15651834317919</v>
      </c>
      <c r="CS108" s="28">
        <f t="shared" si="157"/>
        <v>118.64935386532029</v>
      </c>
      <c r="CT108" s="28">
        <f t="shared" si="158"/>
        <v>478.50716447785891</v>
      </c>
      <c r="CU108" s="36">
        <f t="shared" si="159"/>
        <v>70711.105154714314</v>
      </c>
      <c r="CV108" s="122">
        <f t="shared" si="160"/>
        <v>0</v>
      </c>
      <c r="CW108" s="125">
        <f t="shared" si="161"/>
        <v>597.15651834317919</v>
      </c>
      <c r="CX108" s="138">
        <f t="shared" si="166"/>
        <v>1127.1765183431792</v>
      </c>
    </row>
    <row r="109" spans="2:102" x14ac:dyDescent="0.3">
      <c r="B109" s="86">
        <v>82</v>
      </c>
      <c r="C109" s="155">
        <f t="shared" si="86"/>
        <v>1127.1765183431792</v>
      </c>
      <c r="D109" s="10">
        <f t="shared" si="87"/>
        <v>120</v>
      </c>
      <c r="E109" s="10">
        <f t="shared" si="88"/>
        <v>1007.1765183431792</v>
      </c>
      <c r="F109" s="10">
        <f t="shared" si="89"/>
        <v>188.01455180543999</v>
      </c>
      <c r="G109" s="10">
        <f t="shared" si="90"/>
        <v>819.1619665377392</v>
      </c>
      <c r="H109" s="10">
        <f t="shared" si="84"/>
        <v>176959.41277682703</v>
      </c>
      <c r="I109" s="146">
        <f t="shared" si="162"/>
        <v>-1007.1765183431792</v>
      </c>
      <c r="J109" s="147">
        <f t="shared" si="163"/>
        <v>-1127.1765183431792</v>
      </c>
      <c r="S109" s="86">
        <v>82</v>
      </c>
      <c r="T109" s="9">
        <f t="shared" si="91"/>
        <v>82</v>
      </c>
      <c r="U109" s="10">
        <f t="shared" si="92"/>
        <v>33.54</v>
      </c>
      <c r="V109" s="10">
        <f t="shared" si="93"/>
        <v>2.5</v>
      </c>
      <c r="W109" s="10">
        <f t="shared" si="94"/>
        <v>31.04</v>
      </c>
      <c r="X109" s="10">
        <f t="shared" si="95"/>
        <v>3.6102794408081187</v>
      </c>
      <c r="Y109" s="10">
        <f t="shared" si="96"/>
        <v>27.429720559191882</v>
      </c>
      <c r="Z109" s="10">
        <f t="shared" si="97"/>
        <v>2860.7938320873031</v>
      </c>
      <c r="AA109" s="16">
        <f t="shared" si="98"/>
        <v>29.258960019770456</v>
      </c>
      <c r="AB109" s="6"/>
      <c r="AC109" s="9">
        <f t="shared" si="99"/>
        <v>82</v>
      </c>
      <c r="AD109" s="10">
        <f t="shared" si="100"/>
        <v>64.61</v>
      </c>
      <c r="AE109" s="10">
        <f t="shared" si="101"/>
        <v>5</v>
      </c>
      <c r="AF109" s="10">
        <f t="shared" si="102"/>
        <v>59.61</v>
      </c>
      <c r="AG109" s="10">
        <f t="shared" si="103"/>
        <v>8.0592923243874122</v>
      </c>
      <c r="AH109" s="10">
        <f t="shared" si="104"/>
        <v>51.550707675612585</v>
      </c>
      <c r="AI109" s="10">
        <f t="shared" si="105"/>
        <v>5992.9185356149455</v>
      </c>
      <c r="AJ109" s="16">
        <f t="shared" si="106"/>
        <v>56.363190425681843</v>
      </c>
      <c r="AK109" s="6"/>
      <c r="AL109" s="9">
        <f t="shared" si="107"/>
        <v>82</v>
      </c>
      <c r="AM109" s="10">
        <f t="shared" si="108"/>
        <v>124.91</v>
      </c>
      <c r="AN109" s="10">
        <f t="shared" si="109"/>
        <v>10</v>
      </c>
      <c r="AO109" s="10">
        <f t="shared" si="110"/>
        <v>114.91</v>
      </c>
      <c r="AP109" s="10">
        <f t="shared" si="111"/>
        <v>17.814101284252803</v>
      </c>
      <c r="AQ109" s="10">
        <f t="shared" si="112"/>
        <v>97.095898715747197</v>
      </c>
      <c r="AR109" s="10">
        <f t="shared" si="113"/>
        <v>12477.563831345056</v>
      </c>
      <c r="AS109" s="16">
        <f t="shared" si="114"/>
        <v>108.96650852920476</v>
      </c>
      <c r="AU109" s="2"/>
      <c r="AV109" s="2"/>
      <c r="AW109" s="2"/>
      <c r="AX109" s="2"/>
      <c r="AY109" s="9">
        <f t="shared" si="115"/>
        <v>82</v>
      </c>
      <c r="AZ109" s="31">
        <f t="shared" si="116"/>
        <v>82</v>
      </c>
      <c r="BA109" s="31">
        <f t="shared" si="85"/>
        <v>0</v>
      </c>
      <c r="BB109" s="10">
        <f t="shared" si="164"/>
        <v>30</v>
      </c>
      <c r="BC109" s="28">
        <f t="shared" si="117"/>
        <v>30</v>
      </c>
      <c r="BD109" s="10">
        <f t="shared" si="118"/>
        <v>0</v>
      </c>
      <c r="BE109" s="10">
        <f t="shared" si="165"/>
        <v>0</v>
      </c>
      <c r="BF109" s="44">
        <f t="shared" si="119"/>
        <v>60000</v>
      </c>
      <c r="BG109" s="80">
        <f t="shared" si="120"/>
        <v>26.170805026628315</v>
      </c>
      <c r="BH109" s="118"/>
      <c r="BI109" s="9">
        <f t="shared" si="121"/>
        <v>82</v>
      </c>
      <c r="BJ109" s="28">
        <f t="shared" si="122"/>
        <v>66.599999999999994</v>
      </c>
      <c r="BK109" s="28">
        <f t="shared" si="123"/>
        <v>5.5</v>
      </c>
      <c r="BL109" s="28">
        <f t="shared" si="124"/>
        <v>61.1</v>
      </c>
      <c r="BM109" s="28">
        <f t="shared" si="125"/>
        <v>10.742738710190084</v>
      </c>
      <c r="BN109" s="28">
        <f t="shared" si="126"/>
        <v>50.357261289809919</v>
      </c>
      <c r="BO109" s="36">
        <f t="shared" si="127"/>
        <v>7111.4685455035806</v>
      </c>
      <c r="BP109" s="80">
        <f t="shared" si="128"/>
        <v>58.099187159114855</v>
      </c>
      <c r="BQ109" s="9">
        <f t="shared" si="129"/>
        <v>82</v>
      </c>
      <c r="BR109" s="28">
        <f t="shared" si="130"/>
        <v>76.53</v>
      </c>
      <c r="BS109" s="28">
        <f t="shared" si="131"/>
        <v>6.5</v>
      </c>
      <c r="BT109" s="28">
        <f t="shared" si="132"/>
        <v>70.03</v>
      </c>
      <c r="BU109" s="28">
        <f t="shared" si="133"/>
        <v>13.822892131264757</v>
      </c>
      <c r="BV109" s="28">
        <f t="shared" si="134"/>
        <v>56.207107868735243</v>
      </c>
      <c r="BW109" s="36">
        <f t="shared" si="135"/>
        <v>8674.0405539826897</v>
      </c>
      <c r="BX109" s="80">
        <f t="shared" si="136"/>
        <v>66.761723622928827</v>
      </c>
      <c r="BY109" s="9">
        <f t="shared" si="137"/>
        <v>82</v>
      </c>
      <c r="BZ109" s="28">
        <f t="shared" si="138"/>
        <v>80.33</v>
      </c>
      <c r="CA109" s="28">
        <f t="shared" si="139"/>
        <v>7</v>
      </c>
      <c r="CB109" s="28">
        <f t="shared" si="140"/>
        <v>73.33</v>
      </c>
      <c r="CC109" s="28">
        <f t="shared" si="141"/>
        <v>16.113405990012968</v>
      </c>
      <c r="CD109" s="28">
        <f t="shared" si="142"/>
        <v>57.216594009987034</v>
      </c>
      <c r="CE109" s="36">
        <f t="shared" si="143"/>
        <v>9610.8269999977929</v>
      </c>
      <c r="CF109" s="80">
        <f t="shared" si="144"/>
        <v>70.076692259635081</v>
      </c>
      <c r="CG109" s="9">
        <f t="shared" si="145"/>
        <v>0</v>
      </c>
      <c r="CH109" s="28">
        <f t="shared" si="146"/>
        <v>0</v>
      </c>
      <c r="CI109" s="28">
        <f t="shared" si="147"/>
        <v>0</v>
      </c>
      <c r="CJ109" s="28">
        <f t="shared" si="148"/>
        <v>0</v>
      </c>
      <c r="CK109" s="28">
        <f t="shared" si="149"/>
        <v>0</v>
      </c>
      <c r="CL109" s="28">
        <f t="shared" si="150"/>
        <v>0</v>
      </c>
      <c r="CM109" s="36">
        <f t="shared" si="151"/>
        <v>0</v>
      </c>
      <c r="CN109" s="80">
        <f t="shared" si="152"/>
        <v>0</v>
      </c>
      <c r="CO109" s="9">
        <f t="shared" si="153"/>
        <v>82</v>
      </c>
      <c r="CP109" s="28">
        <f t="shared" si="154"/>
        <v>650.65651834317919</v>
      </c>
      <c r="CQ109" s="28">
        <f t="shared" si="155"/>
        <v>53.5</v>
      </c>
      <c r="CR109" s="28">
        <f t="shared" si="156"/>
        <v>597.15651834317919</v>
      </c>
      <c r="CS109" s="28">
        <f t="shared" si="157"/>
        <v>117.85184192452385</v>
      </c>
      <c r="CT109" s="28">
        <f t="shared" si="158"/>
        <v>479.30467641865533</v>
      </c>
      <c r="CU109" s="36">
        <f t="shared" si="159"/>
        <v>70231.800478295656</v>
      </c>
      <c r="CV109" s="122">
        <f t="shared" si="160"/>
        <v>0</v>
      </c>
      <c r="CW109" s="125">
        <f t="shared" si="161"/>
        <v>597.15651834317919</v>
      </c>
      <c r="CX109" s="138">
        <f t="shared" si="166"/>
        <v>1127.1765183431792</v>
      </c>
    </row>
    <row r="110" spans="2:102" x14ac:dyDescent="0.3">
      <c r="B110" s="86">
        <v>83</v>
      </c>
      <c r="C110" s="155">
        <f t="shared" si="86"/>
        <v>1127.1765183431792</v>
      </c>
      <c r="D110" s="10">
        <f t="shared" si="87"/>
        <v>120</v>
      </c>
      <c r="E110" s="10">
        <f t="shared" si="88"/>
        <v>1007.1765183431792</v>
      </c>
      <c r="F110" s="10">
        <f t="shared" si="89"/>
        <v>186.71524525788493</v>
      </c>
      <c r="G110" s="10">
        <f t="shared" si="90"/>
        <v>820.46127308529435</v>
      </c>
      <c r="H110" s="10">
        <f t="shared" si="84"/>
        <v>176138.95150374173</v>
      </c>
      <c r="I110" s="146">
        <f t="shared" si="162"/>
        <v>-1007.1765183431792</v>
      </c>
      <c r="J110" s="147">
        <f t="shared" si="163"/>
        <v>-1127.1765183431792</v>
      </c>
      <c r="S110" s="86">
        <v>83</v>
      </c>
      <c r="T110" s="9">
        <f t="shared" si="91"/>
        <v>83</v>
      </c>
      <c r="U110" s="10">
        <f t="shared" si="92"/>
        <v>33.54</v>
      </c>
      <c r="V110" s="10">
        <f t="shared" si="93"/>
        <v>2.5</v>
      </c>
      <c r="W110" s="10">
        <f t="shared" si="94"/>
        <v>31.04</v>
      </c>
      <c r="X110" s="10">
        <f t="shared" si="95"/>
        <v>3.575992290109129</v>
      </c>
      <c r="Y110" s="10">
        <f t="shared" si="96"/>
        <v>27.464007709890872</v>
      </c>
      <c r="Z110" s="10">
        <f t="shared" si="97"/>
        <v>2833.3298243774125</v>
      </c>
      <c r="AA110" s="16">
        <f t="shared" si="98"/>
        <v>29.210276226060351</v>
      </c>
      <c r="AB110" s="6"/>
      <c r="AC110" s="9">
        <f t="shared" si="99"/>
        <v>83</v>
      </c>
      <c r="AD110" s="10">
        <f t="shared" si="100"/>
        <v>64.61</v>
      </c>
      <c r="AE110" s="10">
        <f t="shared" si="101"/>
        <v>5</v>
      </c>
      <c r="AF110" s="10">
        <f t="shared" si="102"/>
        <v>59.61</v>
      </c>
      <c r="AG110" s="10">
        <f t="shared" si="103"/>
        <v>7.9905580474865943</v>
      </c>
      <c r="AH110" s="10">
        <f t="shared" si="104"/>
        <v>51.619441952513405</v>
      </c>
      <c r="AI110" s="10">
        <f t="shared" si="105"/>
        <v>5941.2990936624319</v>
      </c>
      <c r="AJ110" s="16">
        <f t="shared" si="106"/>
        <v>56.2694080788837</v>
      </c>
      <c r="AK110" s="6"/>
      <c r="AL110" s="9">
        <f t="shared" si="107"/>
        <v>83</v>
      </c>
      <c r="AM110" s="10">
        <f t="shared" si="108"/>
        <v>124.91</v>
      </c>
      <c r="AN110" s="10">
        <f t="shared" si="109"/>
        <v>10</v>
      </c>
      <c r="AO110" s="10">
        <f t="shared" si="110"/>
        <v>114.91</v>
      </c>
      <c r="AP110" s="10">
        <f t="shared" si="111"/>
        <v>17.676548761072166</v>
      </c>
      <c r="AQ110" s="10">
        <f t="shared" si="112"/>
        <v>97.233451238927827</v>
      </c>
      <c r="AR110" s="10">
        <f t="shared" si="113"/>
        <v>12380.330380106128</v>
      </c>
      <c r="AS110" s="16">
        <f t="shared" si="114"/>
        <v>108.7851998627668</v>
      </c>
      <c r="AU110" s="2"/>
      <c r="AV110" s="2"/>
      <c r="AW110" s="2"/>
      <c r="AX110" s="2"/>
      <c r="AY110" s="9">
        <f t="shared" si="115"/>
        <v>83</v>
      </c>
      <c r="AZ110" s="31">
        <f t="shared" si="116"/>
        <v>83</v>
      </c>
      <c r="BA110" s="31">
        <f t="shared" si="85"/>
        <v>0</v>
      </c>
      <c r="BB110" s="10">
        <f t="shared" si="164"/>
        <v>30</v>
      </c>
      <c r="BC110" s="28">
        <f t="shared" si="117"/>
        <v>30</v>
      </c>
      <c r="BD110" s="10">
        <f t="shared" si="118"/>
        <v>0</v>
      </c>
      <c r="BE110" s="10">
        <f t="shared" si="165"/>
        <v>0</v>
      </c>
      <c r="BF110" s="44">
        <f t="shared" si="119"/>
        <v>60000</v>
      </c>
      <c r="BG110" s="80">
        <f t="shared" si="120"/>
        <v>26.127259593971694</v>
      </c>
      <c r="BH110" s="118"/>
      <c r="BI110" s="9">
        <f t="shared" si="121"/>
        <v>83</v>
      </c>
      <c r="BJ110" s="28">
        <f t="shared" si="122"/>
        <v>66.599999999999994</v>
      </c>
      <c r="BK110" s="28">
        <f t="shared" si="123"/>
        <v>5.5</v>
      </c>
      <c r="BL110" s="28">
        <f t="shared" si="124"/>
        <v>61.1</v>
      </c>
      <c r="BM110" s="28">
        <f t="shared" si="125"/>
        <v>10.667202818255369</v>
      </c>
      <c r="BN110" s="28">
        <f t="shared" si="126"/>
        <v>50.432797181744633</v>
      </c>
      <c r="BO110" s="36">
        <f t="shared" si="127"/>
        <v>7061.0357483218359</v>
      </c>
      <c r="BP110" s="80">
        <f t="shared" si="128"/>
        <v>58.002516298617152</v>
      </c>
      <c r="BQ110" s="9">
        <f t="shared" si="129"/>
        <v>83</v>
      </c>
      <c r="BR110" s="28">
        <f t="shared" si="130"/>
        <v>76.53</v>
      </c>
      <c r="BS110" s="28">
        <f t="shared" si="131"/>
        <v>6.5</v>
      </c>
      <c r="BT110" s="28">
        <f t="shared" si="132"/>
        <v>70.03</v>
      </c>
      <c r="BU110" s="28">
        <f t="shared" si="133"/>
        <v>13.733897543805925</v>
      </c>
      <c r="BV110" s="28">
        <f t="shared" si="134"/>
        <v>56.296102456194077</v>
      </c>
      <c r="BW110" s="36">
        <f t="shared" si="135"/>
        <v>8617.7444515264961</v>
      </c>
      <c r="BX110" s="80">
        <f t="shared" si="136"/>
        <v>66.650639224221791</v>
      </c>
      <c r="BY110" s="9">
        <f t="shared" si="137"/>
        <v>83</v>
      </c>
      <c r="BZ110" s="28">
        <f t="shared" si="138"/>
        <v>80.33</v>
      </c>
      <c r="CA110" s="28">
        <f t="shared" si="139"/>
        <v>7</v>
      </c>
      <c r="CB110" s="28">
        <f t="shared" si="140"/>
        <v>73.33</v>
      </c>
      <c r="CC110" s="28">
        <f t="shared" si="141"/>
        <v>16.018044999996324</v>
      </c>
      <c r="CD110" s="28">
        <f t="shared" si="142"/>
        <v>57.311955000003678</v>
      </c>
      <c r="CE110" s="36">
        <f t="shared" si="143"/>
        <v>9553.51504499779</v>
      </c>
      <c r="CF110" s="80">
        <f t="shared" si="144"/>
        <v>69.960092106124861</v>
      </c>
      <c r="CG110" s="9">
        <f t="shared" si="145"/>
        <v>0</v>
      </c>
      <c r="CH110" s="28">
        <f t="shared" si="146"/>
        <v>0</v>
      </c>
      <c r="CI110" s="28">
        <f t="shared" si="147"/>
        <v>0</v>
      </c>
      <c r="CJ110" s="28">
        <f t="shared" si="148"/>
        <v>0</v>
      </c>
      <c r="CK110" s="28">
        <f t="shared" si="149"/>
        <v>0</v>
      </c>
      <c r="CL110" s="28">
        <f t="shared" si="150"/>
        <v>0</v>
      </c>
      <c r="CM110" s="36">
        <f t="shared" si="151"/>
        <v>0</v>
      </c>
      <c r="CN110" s="80">
        <f t="shared" si="152"/>
        <v>0</v>
      </c>
      <c r="CO110" s="9">
        <f t="shared" si="153"/>
        <v>83</v>
      </c>
      <c r="CP110" s="28">
        <f t="shared" si="154"/>
        <v>650.65651834317919</v>
      </c>
      <c r="CQ110" s="28">
        <f t="shared" si="155"/>
        <v>53.5</v>
      </c>
      <c r="CR110" s="28">
        <f t="shared" si="156"/>
        <v>597.15651834317919</v>
      </c>
      <c r="CS110" s="28">
        <f t="shared" si="157"/>
        <v>117.05300079715943</v>
      </c>
      <c r="CT110" s="28">
        <f t="shared" si="158"/>
        <v>480.10351754601976</v>
      </c>
      <c r="CU110" s="36">
        <f t="shared" si="159"/>
        <v>69751.696960749643</v>
      </c>
      <c r="CV110" s="122">
        <f t="shared" si="160"/>
        <v>0</v>
      </c>
      <c r="CW110" s="125">
        <f t="shared" si="161"/>
        <v>597.15651834317919</v>
      </c>
      <c r="CX110" s="138">
        <f t="shared" si="166"/>
        <v>1127.1765183431792</v>
      </c>
    </row>
    <row r="111" spans="2:102" x14ac:dyDescent="0.3">
      <c r="B111" s="86">
        <v>84</v>
      </c>
      <c r="C111" s="155">
        <f t="shared" si="86"/>
        <v>1127.1765183431792</v>
      </c>
      <c r="D111" s="10">
        <f t="shared" si="87"/>
        <v>120</v>
      </c>
      <c r="E111" s="10">
        <f t="shared" si="88"/>
        <v>1007.1765183431792</v>
      </c>
      <c r="F111" s="10">
        <f t="shared" si="89"/>
        <v>185.41386479081746</v>
      </c>
      <c r="G111" s="10">
        <f t="shared" si="90"/>
        <v>821.76265355236171</v>
      </c>
      <c r="H111" s="10">
        <f t="shared" si="84"/>
        <v>175317.18885018936</v>
      </c>
      <c r="I111" s="146">
        <f t="shared" si="162"/>
        <v>-1007.1765183431792</v>
      </c>
      <c r="J111" s="147">
        <f t="shared" si="163"/>
        <v>-1127.1765183431792</v>
      </c>
      <c r="S111" s="86">
        <v>84</v>
      </c>
      <c r="T111" s="9">
        <f t="shared" si="91"/>
        <v>84</v>
      </c>
      <c r="U111" s="10">
        <f t="shared" si="92"/>
        <v>33.54</v>
      </c>
      <c r="V111" s="10">
        <f t="shared" si="93"/>
        <v>2.5</v>
      </c>
      <c r="W111" s="10">
        <f t="shared" si="94"/>
        <v>31.04</v>
      </c>
      <c r="X111" s="10">
        <f t="shared" si="95"/>
        <v>3.5416622804717655</v>
      </c>
      <c r="Y111" s="10">
        <f t="shared" si="96"/>
        <v>27.498337719528234</v>
      </c>
      <c r="Z111" s="10">
        <f t="shared" si="97"/>
        <v>2805.8314866578844</v>
      </c>
      <c r="AA111" s="16">
        <f t="shared" si="98"/>
        <v>29.161673436998683</v>
      </c>
      <c r="AB111" s="6"/>
      <c r="AC111" s="9">
        <f t="shared" si="99"/>
        <v>84</v>
      </c>
      <c r="AD111" s="10">
        <f t="shared" si="100"/>
        <v>64.61</v>
      </c>
      <c r="AE111" s="10">
        <f t="shared" si="101"/>
        <v>5</v>
      </c>
      <c r="AF111" s="10">
        <f t="shared" si="102"/>
        <v>59.61</v>
      </c>
      <c r="AG111" s="10">
        <f t="shared" si="103"/>
        <v>7.9217321248832429</v>
      </c>
      <c r="AH111" s="10">
        <f t="shared" si="104"/>
        <v>51.688267875116757</v>
      </c>
      <c r="AI111" s="10">
        <f t="shared" si="105"/>
        <v>5889.6108257873148</v>
      </c>
      <c r="AJ111" s="16">
        <f t="shared" si="106"/>
        <v>56.175781775923824</v>
      </c>
      <c r="AK111" s="6"/>
      <c r="AL111" s="9">
        <f t="shared" si="107"/>
        <v>84</v>
      </c>
      <c r="AM111" s="10">
        <f t="shared" si="108"/>
        <v>124.91</v>
      </c>
      <c r="AN111" s="10">
        <f t="shared" si="109"/>
        <v>10</v>
      </c>
      <c r="AO111" s="10">
        <f t="shared" si="110"/>
        <v>114.91</v>
      </c>
      <c r="AP111" s="10">
        <f t="shared" si="111"/>
        <v>17.538801371817016</v>
      </c>
      <c r="AQ111" s="10">
        <f t="shared" si="112"/>
        <v>97.371198628182981</v>
      </c>
      <c r="AR111" s="10">
        <f t="shared" si="113"/>
        <v>12282.959181477945</v>
      </c>
      <c r="AS111" s="16">
        <f t="shared" si="114"/>
        <v>108.60419287464238</v>
      </c>
      <c r="AU111" s="2"/>
      <c r="AV111" s="2"/>
      <c r="AW111" s="2"/>
      <c r="AX111" s="2"/>
      <c r="AY111" s="9">
        <f t="shared" si="115"/>
        <v>84</v>
      </c>
      <c r="AZ111" s="31">
        <f t="shared" si="116"/>
        <v>84</v>
      </c>
      <c r="BA111" s="31">
        <f t="shared" si="85"/>
        <v>0</v>
      </c>
      <c r="BB111" s="10">
        <f t="shared" si="164"/>
        <v>30</v>
      </c>
      <c r="BC111" s="28">
        <f t="shared" si="117"/>
        <v>30</v>
      </c>
      <c r="BD111" s="10">
        <f t="shared" si="118"/>
        <v>0</v>
      </c>
      <c r="BE111" s="10">
        <f t="shared" si="165"/>
        <v>0</v>
      </c>
      <c r="BF111" s="44">
        <f t="shared" si="119"/>
        <v>60000</v>
      </c>
      <c r="BG111" s="80">
        <f t="shared" si="120"/>
        <v>26.083786616277894</v>
      </c>
      <c r="BH111" s="118"/>
      <c r="BI111" s="9">
        <f t="shared" si="121"/>
        <v>84</v>
      </c>
      <c r="BJ111" s="28">
        <f t="shared" si="122"/>
        <v>66.599999999999994</v>
      </c>
      <c r="BK111" s="28">
        <f t="shared" si="123"/>
        <v>5.5</v>
      </c>
      <c r="BL111" s="28">
        <f t="shared" si="124"/>
        <v>61.1</v>
      </c>
      <c r="BM111" s="28">
        <f t="shared" si="125"/>
        <v>10.591553622482753</v>
      </c>
      <c r="BN111" s="28">
        <f t="shared" si="126"/>
        <v>50.508446377517245</v>
      </c>
      <c r="BO111" s="36">
        <f t="shared" si="127"/>
        <v>7010.5273019443184</v>
      </c>
      <c r="BP111" s="80">
        <f t="shared" si="128"/>
        <v>57.906006288136915</v>
      </c>
      <c r="BQ111" s="9">
        <f t="shared" si="129"/>
        <v>84</v>
      </c>
      <c r="BR111" s="28">
        <f t="shared" si="130"/>
        <v>76.53</v>
      </c>
      <c r="BS111" s="28">
        <f t="shared" si="131"/>
        <v>6.5</v>
      </c>
      <c r="BT111" s="28">
        <f t="shared" si="132"/>
        <v>70.03</v>
      </c>
      <c r="BU111" s="28">
        <f t="shared" si="133"/>
        <v>13.644762048250286</v>
      </c>
      <c r="BV111" s="28">
        <f t="shared" si="134"/>
        <v>56.385237951749716</v>
      </c>
      <c r="BW111" s="36">
        <f t="shared" si="135"/>
        <v>8561.3592135747458</v>
      </c>
      <c r="BX111" s="80">
        <f t="shared" si="136"/>
        <v>66.539739658124901</v>
      </c>
      <c r="BY111" s="9">
        <f t="shared" si="137"/>
        <v>84</v>
      </c>
      <c r="BZ111" s="28">
        <f t="shared" si="138"/>
        <v>80.33</v>
      </c>
      <c r="CA111" s="28">
        <f t="shared" si="139"/>
        <v>7</v>
      </c>
      <c r="CB111" s="28">
        <f t="shared" si="140"/>
        <v>73.33</v>
      </c>
      <c r="CC111" s="28">
        <f t="shared" si="141"/>
        <v>15.922525074996317</v>
      </c>
      <c r="CD111" s="28">
        <f t="shared" si="142"/>
        <v>57.407474925003683</v>
      </c>
      <c r="CE111" s="36">
        <f t="shared" si="143"/>
        <v>9496.107570072787</v>
      </c>
      <c r="CF111" s="80">
        <f t="shared" si="144"/>
        <v>69.843685962853442</v>
      </c>
      <c r="CG111" s="9">
        <f t="shared" si="145"/>
        <v>0</v>
      </c>
      <c r="CH111" s="28">
        <f t="shared" si="146"/>
        <v>0</v>
      </c>
      <c r="CI111" s="28">
        <f t="shared" si="147"/>
        <v>0</v>
      </c>
      <c r="CJ111" s="28">
        <f t="shared" si="148"/>
        <v>0</v>
      </c>
      <c r="CK111" s="28">
        <f t="shared" si="149"/>
        <v>0</v>
      </c>
      <c r="CL111" s="28">
        <f t="shared" si="150"/>
        <v>0</v>
      </c>
      <c r="CM111" s="36">
        <f t="shared" si="151"/>
        <v>0</v>
      </c>
      <c r="CN111" s="80">
        <f t="shared" si="152"/>
        <v>0</v>
      </c>
      <c r="CO111" s="9">
        <f t="shared" si="153"/>
        <v>84</v>
      </c>
      <c r="CP111" s="28">
        <f t="shared" si="154"/>
        <v>650.65651834317919</v>
      </c>
      <c r="CQ111" s="28">
        <f t="shared" si="155"/>
        <v>53.5</v>
      </c>
      <c r="CR111" s="28">
        <f t="shared" si="156"/>
        <v>597.15651834317919</v>
      </c>
      <c r="CS111" s="28">
        <f t="shared" si="157"/>
        <v>116.25282826791607</v>
      </c>
      <c r="CT111" s="28">
        <f t="shared" si="158"/>
        <v>480.90369007526311</v>
      </c>
      <c r="CU111" s="36">
        <f t="shared" si="159"/>
        <v>69270.793270674374</v>
      </c>
      <c r="CV111" s="122">
        <f t="shared" si="160"/>
        <v>0</v>
      </c>
      <c r="CW111" s="125">
        <f t="shared" si="161"/>
        <v>597.15651834317919</v>
      </c>
      <c r="CX111" s="138">
        <f t="shared" si="166"/>
        <v>1127.1765183431792</v>
      </c>
    </row>
    <row r="112" spans="2:102" x14ac:dyDescent="0.3">
      <c r="B112" s="86">
        <v>85</v>
      </c>
      <c r="C112" s="155">
        <f t="shared" si="86"/>
        <v>1127.1765183431792</v>
      </c>
      <c r="D112" s="10">
        <f t="shared" si="87"/>
        <v>120</v>
      </c>
      <c r="E112" s="10">
        <f t="shared" si="88"/>
        <v>1007.1765183431792</v>
      </c>
      <c r="F112" s="10">
        <f t="shared" si="89"/>
        <v>184.1104070754543</v>
      </c>
      <c r="G112" s="10">
        <f t="shared" si="90"/>
        <v>823.06611126772486</v>
      </c>
      <c r="H112" s="10">
        <f t="shared" si="84"/>
        <v>174494.12273892164</v>
      </c>
      <c r="I112" s="146">
        <f t="shared" si="162"/>
        <v>-1007.1765183431792</v>
      </c>
      <c r="J112" s="147">
        <f t="shared" si="163"/>
        <v>-1127.1765183431792</v>
      </c>
      <c r="S112" s="86">
        <v>85</v>
      </c>
      <c r="T112" s="9">
        <f t="shared" si="91"/>
        <v>85</v>
      </c>
      <c r="U112" s="10">
        <f t="shared" si="92"/>
        <v>33.54</v>
      </c>
      <c r="V112" s="10">
        <f t="shared" si="93"/>
        <v>2.5</v>
      </c>
      <c r="W112" s="10">
        <f t="shared" si="94"/>
        <v>31.04</v>
      </c>
      <c r="X112" s="10">
        <f t="shared" si="95"/>
        <v>3.5072893583223554</v>
      </c>
      <c r="Y112" s="10">
        <f t="shared" si="96"/>
        <v>27.532710641677642</v>
      </c>
      <c r="Z112" s="10">
        <f t="shared" si="97"/>
        <v>2778.2987760162068</v>
      </c>
      <c r="AA112" s="16">
        <f t="shared" si="98"/>
        <v>29.11315151780234</v>
      </c>
      <c r="AB112" s="6"/>
      <c r="AC112" s="9">
        <f t="shared" si="99"/>
        <v>85</v>
      </c>
      <c r="AD112" s="10">
        <f t="shared" si="100"/>
        <v>64.61</v>
      </c>
      <c r="AE112" s="10">
        <f t="shared" si="101"/>
        <v>5</v>
      </c>
      <c r="AF112" s="10">
        <f t="shared" si="102"/>
        <v>59.61</v>
      </c>
      <c r="AG112" s="10">
        <f t="shared" si="103"/>
        <v>7.8528144343830872</v>
      </c>
      <c r="AH112" s="10">
        <f t="shared" si="104"/>
        <v>51.757185565616915</v>
      </c>
      <c r="AI112" s="10">
        <f t="shared" si="105"/>
        <v>5837.8536402216978</v>
      </c>
      <c r="AJ112" s="16">
        <f t="shared" si="106"/>
        <v>56.082311257161876</v>
      </c>
      <c r="AK112" s="6"/>
      <c r="AL112" s="9">
        <f t="shared" si="107"/>
        <v>85</v>
      </c>
      <c r="AM112" s="10">
        <f t="shared" si="108"/>
        <v>124.91</v>
      </c>
      <c r="AN112" s="10">
        <f t="shared" si="109"/>
        <v>10</v>
      </c>
      <c r="AO112" s="10">
        <f t="shared" si="110"/>
        <v>114.91</v>
      </c>
      <c r="AP112" s="10">
        <f t="shared" si="111"/>
        <v>17.400858840427091</v>
      </c>
      <c r="AQ112" s="10">
        <f t="shared" si="112"/>
        <v>97.509141159572906</v>
      </c>
      <c r="AR112" s="10">
        <f t="shared" si="113"/>
        <v>12185.450040318372</v>
      </c>
      <c r="AS112" s="16">
        <f t="shared" si="114"/>
        <v>108.42348706287092</v>
      </c>
      <c r="AU112" s="2"/>
      <c r="AV112" s="2"/>
      <c r="AW112" s="2"/>
      <c r="AX112" s="2"/>
      <c r="AY112" s="9">
        <f t="shared" si="115"/>
        <v>85</v>
      </c>
      <c r="AZ112" s="31">
        <f t="shared" si="116"/>
        <v>85</v>
      </c>
      <c r="BA112" s="31">
        <f t="shared" si="85"/>
        <v>0</v>
      </c>
      <c r="BB112" s="10">
        <f t="shared" si="164"/>
        <v>30</v>
      </c>
      <c r="BC112" s="28">
        <f t="shared" si="117"/>
        <v>30</v>
      </c>
      <c r="BD112" s="10">
        <f t="shared" si="118"/>
        <v>0</v>
      </c>
      <c r="BE112" s="10">
        <f t="shared" si="165"/>
        <v>0</v>
      </c>
      <c r="BF112" s="44">
        <f t="shared" si="119"/>
        <v>60000</v>
      </c>
      <c r="BG112" s="80">
        <f t="shared" si="120"/>
        <v>26.040385972989572</v>
      </c>
      <c r="BH112" s="118"/>
      <c r="BI112" s="9">
        <f t="shared" si="121"/>
        <v>85</v>
      </c>
      <c r="BJ112" s="28">
        <f t="shared" si="122"/>
        <v>66.599999999999994</v>
      </c>
      <c r="BK112" s="28">
        <f t="shared" si="123"/>
        <v>5.5</v>
      </c>
      <c r="BL112" s="28">
        <f t="shared" si="124"/>
        <v>61.1</v>
      </c>
      <c r="BM112" s="28">
        <f t="shared" si="125"/>
        <v>10.515790952916477</v>
      </c>
      <c r="BN112" s="28">
        <f t="shared" si="126"/>
        <v>50.584209047083526</v>
      </c>
      <c r="BO112" s="36">
        <f t="shared" si="127"/>
        <v>6959.9430928972351</v>
      </c>
      <c r="BP112" s="80">
        <f t="shared" si="128"/>
        <v>57.809656860036846</v>
      </c>
      <c r="BQ112" s="9">
        <f t="shared" si="129"/>
        <v>85</v>
      </c>
      <c r="BR112" s="28">
        <f t="shared" si="130"/>
        <v>76.53</v>
      </c>
      <c r="BS112" s="28">
        <f t="shared" si="131"/>
        <v>6.5</v>
      </c>
      <c r="BT112" s="28">
        <f t="shared" si="132"/>
        <v>70.03</v>
      </c>
      <c r="BU112" s="28">
        <f t="shared" si="133"/>
        <v>13.555485421493346</v>
      </c>
      <c r="BV112" s="28">
        <f t="shared" si="134"/>
        <v>56.474514578506657</v>
      </c>
      <c r="BW112" s="36">
        <f t="shared" si="135"/>
        <v>8504.8846989962385</v>
      </c>
      <c r="BX112" s="80">
        <f t="shared" si="136"/>
        <v>66.429024617096402</v>
      </c>
      <c r="BY112" s="9">
        <f t="shared" si="137"/>
        <v>85</v>
      </c>
      <c r="BZ112" s="28">
        <f t="shared" si="138"/>
        <v>80.33</v>
      </c>
      <c r="CA112" s="28">
        <f t="shared" si="139"/>
        <v>7</v>
      </c>
      <c r="CB112" s="28">
        <f t="shared" si="140"/>
        <v>73.33</v>
      </c>
      <c r="CC112" s="28">
        <f t="shared" si="141"/>
        <v>15.826845950121312</v>
      </c>
      <c r="CD112" s="28">
        <f t="shared" si="142"/>
        <v>57.503154049878688</v>
      </c>
      <c r="CE112" s="36">
        <f t="shared" si="143"/>
        <v>9438.6044160229085</v>
      </c>
      <c r="CF112" s="80">
        <f t="shared" si="144"/>
        <v>69.727473507008412</v>
      </c>
      <c r="CG112" s="9">
        <f t="shared" si="145"/>
        <v>0</v>
      </c>
      <c r="CH112" s="28">
        <f t="shared" si="146"/>
        <v>0</v>
      </c>
      <c r="CI112" s="28">
        <f t="shared" si="147"/>
        <v>0</v>
      </c>
      <c r="CJ112" s="28">
        <f t="shared" si="148"/>
        <v>0</v>
      </c>
      <c r="CK112" s="28">
        <f t="shared" si="149"/>
        <v>0</v>
      </c>
      <c r="CL112" s="28">
        <f t="shared" si="150"/>
        <v>0</v>
      </c>
      <c r="CM112" s="36">
        <f t="shared" si="151"/>
        <v>0</v>
      </c>
      <c r="CN112" s="80">
        <f t="shared" si="152"/>
        <v>0</v>
      </c>
      <c r="CO112" s="9">
        <f t="shared" si="153"/>
        <v>85</v>
      </c>
      <c r="CP112" s="28">
        <f t="shared" si="154"/>
        <v>650.65651834317919</v>
      </c>
      <c r="CQ112" s="28">
        <f t="shared" si="155"/>
        <v>53.5</v>
      </c>
      <c r="CR112" s="28">
        <f t="shared" si="156"/>
        <v>597.15651834317919</v>
      </c>
      <c r="CS112" s="28">
        <f t="shared" si="157"/>
        <v>115.45132211779064</v>
      </c>
      <c r="CT112" s="28">
        <f t="shared" si="158"/>
        <v>481.70519622538853</v>
      </c>
      <c r="CU112" s="36">
        <f t="shared" si="159"/>
        <v>68789.088074448984</v>
      </c>
      <c r="CV112" s="122">
        <f t="shared" si="160"/>
        <v>0</v>
      </c>
      <c r="CW112" s="125">
        <f t="shared" si="161"/>
        <v>597.15651834317919</v>
      </c>
      <c r="CX112" s="138">
        <f t="shared" si="166"/>
        <v>1127.1765183431792</v>
      </c>
    </row>
    <row r="113" spans="2:102" x14ac:dyDescent="0.3">
      <c r="B113" s="86">
        <v>86</v>
      </c>
      <c r="C113" s="155">
        <f t="shared" si="86"/>
        <v>1127.1765183431792</v>
      </c>
      <c r="D113" s="10">
        <f t="shared" si="87"/>
        <v>120</v>
      </c>
      <c r="E113" s="10">
        <f t="shared" si="88"/>
        <v>1007.1765183431792</v>
      </c>
      <c r="F113" s="10">
        <f t="shared" si="89"/>
        <v>182.80486877764326</v>
      </c>
      <c r="G113" s="10">
        <f t="shared" si="90"/>
        <v>824.37164956553602</v>
      </c>
      <c r="H113" s="10">
        <f t="shared" si="84"/>
        <v>173669.75108935611</v>
      </c>
      <c r="I113" s="146">
        <f t="shared" si="162"/>
        <v>-1007.1765183431792</v>
      </c>
      <c r="J113" s="147">
        <f t="shared" si="163"/>
        <v>-1127.1765183431792</v>
      </c>
      <c r="S113" s="86">
        <v>86</v>
      </c>
      <c r="T113" s="9">
        <f t="shared" si="91"/>
        <v>86</v>
      </c>
      <c r="U113" s="10">
        <f t="shared" si="92"/>
        <v>33.54</v>
      </c>
      <c r="V113" s="10">
        <f t="shared" si="93"/>
        <v>2.5</v>
      </c>
      <c r="W113" s="10">
        <f t="shared" si="94"/>
        <v>31.04</v>
      </c>
      <c r="X113" s="10">
        <f t="shared" si="95"/>
        <v>3.4728734700202586</v>
      </c>
      <c r="Y113" s="10">
        <f t="shared" si="96"/>
        <v>27.567126529979742</v>
      </c>
      <c r="Z113" s="10">
        <f t="shared" si="97"/>
        <v>2750.7316494862271</v>
      </c>
      <c r="AA113" s="16">
        <f t="shared" si="98"/>
        <v>29.06471033391249</v>
      </c>
      <c r="AB113" s="6"/>
      <c r="AC113" s="9">
        <f t="shared" si="99"/>
        <v>86</v>
      </c>
      <c r="AD113" s="10">
        <f t="shared" si="100"/>
        <v>64.61</v>
      </c>
      <c r="AE113" s="10">
        <f t="shared" si="101"/>
        <v>5</v>
      </c>
      <c r="AF113" s="10">
        <f t="shared" si="102"/>
        <v>59.61</v>
      </c>
      <c r="AG113" s="10">
        <f t="shared" si="103"/>
        <v>7.7838048536289302</v>
      </c>
      <c r="AH113" s="10">
        <f t="shared" si="104"/>
        <v>51.82619514637107</v>
      </c>
      <c r="AI113" s="10">
        <f t="shared" si="105"/>
        <v>5786.0274450753268</v>
      </c>
      <c r="AJ113" s="16">
        <f t="shared" si="106"/>
        <v>55.988996263389566</v>
      </c>
      <c r="AK113" s="6"/>
      <c r="AL113" s="9">
        <f t="shared" si="107"/>
        <v>86</v>
      </c>
      <c r="AM113" s="10">
        <f t="shared" si="108"/>
        <v>124.91</v>
      </c>
      <c r="AN113" s="10">
        <f t="shared" si="109"/>
        <v>10</v>
      </c>
      <c r="AO113" s="10">
        <f t="shared" si="110"/>
        <v>114.91</v>
      </c>
      <c r="AP113" s="10">
        <f t="shared" si="111"/>
        <v>17.262720890451028</v>
      </c>
      <c r="AQ113" s="10">
        <f t="shared" si="112"/>
        <v>97.647279109548975</v>
      </c>
      <c r="AR113" s="10">
        <f t="shared" si="113"/>
        <v>12087.802761208823</v>
      </c>
      <c r="AS113" s="16">
        <f t="shared" si="114"/>
        <v>108.24308192632705</v>
      </c>
      <c r="AU113" s="2"/>
      <c r="AV113" s="2"/>
      <c r="AW113" s="2"/>
      <c r="AX113" s="2"/>
      <c r="AY113" s="9">
        <f t="shared" si="115"/>
        <v>86</v>
      </c>
      <c r="AZ113" s="31">
        <f t="shared" si="116"/>
        <v>86</v>
      </c>
      <c r="BA113" s="31">
        <f t="shared" si="85"/>
        <v>0</v>
      </c>
      <c r="BB113" s="10">
        <f t="shared" si="164"/>
        <v>30</v>
      </c>
      <c r="BC113" s="28">
        <f t="shared" si="117"/>
        <v>30</v>
      </c>
      <c r="BD113" s="10">
        <f t="shared" si="118"/>
        <v>0</v>
      </c>
      <c r="BE113" s="10">
        <f t="shared" si="165"/>
        <v>0</v>
      </c>
      <c r="BF113" s="44">
        <f t="shared" si="119"/>
        <v>60000</v>
      </c>
      <c r="BG113" s="80">
        <f t="shared" si="120"/>
        <v>25.997057543749992</v>
      </c>
      <c r="BH113" s="118"/>
      <c r="BI113" s="9">
        <f t="shared" si="121"/>
        <v>86</v>
      </c>
      <c r="BJ113" s="28">
        <f t="shared" si="122"/>
        <v>66.599999999999994</v>
      </c>
      <c r="BK113" s="28">
        <f t="shared" si="123"/>
        <v>5.5</v>
      </c>
      <c r="BL113" s="28">
        <f t="shared" si="124"/>
        <v>61.1</v>
      </c>
      <c r="BM113" s="28">
        <f t="shared" si="125"/>
        <v>10.439914639345853</v>
      </c>
      <c r="BN113" s="28">
        <f t="shared" si="126"/>
        <v>50.660085360654151</v>
      </c>
      <c r="BO113" s="36">
        <f t="shared" si="127"/>
        <v>6909.283007536581</v>
      </c>
      <c r="BP113" s="80">
        <f t="shared" si="128"/>
        <v>57.71346774712498</v>
      </c>
      <c r="BQ113" s="9">
        <f t="shared" si="129"/>
        <v>86</v>
      </c>
      <c r="BR113" s="28">
        <f t="shared" si="130"/>
        <v>76.53</v>
      </c>
      <c r="BS113" s="28">
        <f t="shared" si="131"/>
        <v>6.5</v>
      </c>
      <c r="BT113" s="28">
        <f t="shared" si="132"/>
        <v>70.03</v>
      </c>
      <c r="BU113" s="28">
        <f t="shared" si="133"/>
        <v>13.466067440077376</v>
      </c>
      <c r="BV113" s="28">
        <f t="shared" si="134"/>
        <v>56.563932559922627</v>
      </c>
      <c r="BW113" s="36">
        <f t="shared" si="135"/>
        <v>8448.3207664363163</v>
      </c>
      <c r="BX113" s="80">
        <f t="shared" si="136"/>
        <v>66.318493794106232</v>
      </c>
      <c r="BY113" s="9">
        <f t="shared" si="137"/>
        <v>86</v>
      </c>
      <c r="BZ113" s="28">
        <f t="shared" si="138"/>
        <v>80.33</v>
      </c>
      <c r="CA113" s="28">
        <f t="shared" si="139"/>
        <v>7</v>
      </c>
      <c r="CB113" s="28">
        <f t="shared" si="140"/>
        <v>73.33</v>
      </c>
      <c r="CC113" s="28">
        <f t="shared" si="141"/>
        <v>15.731007360038182</v>
      </c>
      <c r="CD113" s="28">
        <f t="shared" si="142"/>
        <v>57.598992639961814</v>
      </c>
      <c r="CE113" s="36">
        <f t="shared" si="143"/>
        <v>9381.0054233829469</v>
      </c>
      <c r="CF113" s="80">
        <f t="shared" si="144"/>
        <v>69.611454416314558</v>
      </c>
      <c r="CG113" s="9">
        <f t="shared" si="145"/>
        <v>0</v>
      </c>
      <c r="CH113" s="28">
        <f t="shared" si="146"/>
        <v>0</v>
      </c>
      <c r="CI113" s="28">
        <f t="shared" si="147"/>
        <v>0</v>
      </c>
      <c r="CJ113" s="28">
        <f t="shared" si="148"/>
        <v>0</v>
      </c>
      <c r="CK113" s="28">
        <f t="shared" si="149"/>
        <v>0</v>
      </c>
      <c r="CL113" s="28">
        <f t="shared" si="150"/>
        <v>0</v>
      </c>
      <c r="CM113" s="36">
        <f t="shared" si="151"/>
        <v>0</v>
      </c>
      <c r="CN113" s="80">
        <f t="shared" si="152"/>
        <v>0</v>
      </c>
      <c r="CO113" s="9">
        <f t="shared" si="153"/>
        <v>86</v>
      </c>
      <c r="CP113" s="28">
        <f t="shared" si="154"/>
        <v>650.65651834317919</v>
      </c>
      <c r="CQ113" s="28">
        <f t="shared" si="155"/>
        <v>53.5</v>
      </c>
      <c r="CR113" s="28">
        <f t="shared" si="156"/>
        <v>597.15651834317919</v>
      </c>
      <c r="CS113" s="28">
        <f t="shared" si="157"/>
        <v>114.64848012408164</v>
      </c>
      <c r="CT113" s="28">
        <f t="shared" si="158"/>
        <v>482.50803821909756</v>
      </c>
      <c r="CU113" s="36">
        <f t="shared" si="159"/>
        <v>68306.580036229891</v>
      </c>
      <c r="CV113" s="122">
        <f t="shared" si="160"/>
        <v>0</v>
      </c>
      <c r="CW113" s="125">
        <f t="shared" si="161"/>
        <v>597.15651834317919</v>
      </c>
      <c r="CX113" s="138">
        <f t="shared" si="166"/>
        <v>1127.1765183431792</v>
      </c>
    </row>
    <row r="114" spans="2:102" x14ac:dyDescent="0.3">
      <c r="B114" s="86">
        <v>87</v>
      </c>
      <c r="C114" s="155">
        <f t="shared" si="86"/>
        <v>1127.1765183431792</v>
      </c>
      <c r="D114" s="10">
        <f t="shared" si="87"/>
        <v>120</v>
      </c>
      <c r="E114" s="10">
        <f t="shared" si="88"/>
        <v>1007.1765183431792</v>
      </c>
      <c r="F114" s="10">
        <f t="shared" si="89"/>
        <v>181.49724655785448</v>
      </c>
      <c r="G114" s="10">
        <f t="shared" si="90"/>
        <v>825.67927178532466</v>
      </c>
      <c r="H114" s="10">
        <f t="shared" si="84"/>
        <v>172844.07181757077</v>
      </c>
      <c r="I114" s="146">
        <f t="shared" si="162"/>
        <v>-1007.1765183431792</v>
      </c>
      <c r="J114" s="147">
        <f t="shared" si="163"/>
        <v>-1127.1765183431792</v>
      </c>
      <c r="S114" s="86">
        <v>87</v>
      </c>
      <c r="T114" s="9">
        <f t="shared" si="91"/>
        <v>87</v>
      </c>
      <c r="U114" s="10">
        <f t="shared" si="92"/>
        <v>33.54</v>
      </c>
      <c r="V114" s="10">
        <f t="shared" si="93"/>
        <v>2.5</v>
      </c>
      <c r="W114" s="10">
        <f t="shared" si="94"/>
        <v>31.04</v>
      </c>
      <c r="X114" s="10">
        <f t="shared" si="95"/>
        <v>3.4384145618577837</v>
      </c>
      <c r="Y114" s="10">
        <f t="shared" si="96"/>
        <v>27.601585438142216</v>
      </c>
      <c r="Z114" s="10">
        <f t="shared" si="97"/>
        <v>2723.1300640480849</v>
      </c>
      <c r="AA114" s="16">
        <f t="shared" si="98"/>
        <v>29.016349750994163</v>
      </c>
      <c r="AB114" s="6"/>
      <c r="AC114" s="9">
        <f t="shared" si="99"/>
        <v>87</v>
      </c>
      <c r="AD114" s="10">
        <f t="shared" si="100"/>
        <v>64.61</v>
      </c>
      <c r="AE114" s="10">
        <f t="shared" si="101"/>
        <v>5</v>
      </c>
      <c r="AF114" s="10">
        <f t="shared" si="102"/>
        <v>59.61</v>
      </c>
      <c r="AG114" s="10">
        <f t="shared" si="103"/>
        <v>7.7147032601004355</v>
      </c>
      <c r="AH114" s="10">
        <f t="shared" si="104"/>
        <v>51.895296739899564</v>
      </c>
      <c r="AI114" s="10">
        <f t="shared" si="105"/>
        <v>5734.1321483354268</v>
      </c>
      <c r="AJ114" s="16">
        <f t="shared" si="106"/>
        <v>55.895836535829837</v>
      </c>
      <c r="AK114" s="6"/>
      <c r="AL114" s="9">
        <f t="shared" si="107"/>
        <v>87</v>
      </c>
      <c r="AM114" s="10">
        <f t="shared" si="108"/>
        <v>124.91</v>
      </c>
      <c r="AN114" s="10">
        <f t="shared" si="109"/>
        <v>10</v>
      </c>
      <c r="AO114" s="10">
        <f t="shared" si="110"/>
        <v>114.91</v>
      </c>
      <c r="AP114" s="10">
        <f t="shared" si="111"/>
        <v>17.124387245045835</v>
      </c>
      <c r="AQ114" s="10">
        <f t="shared" si="112"/>
        <v>97.785612754954158</v>
      </c>
      <c r="AR114" s="10">
        <f t="shared" si="113"/>
        <v>11990.017148453868</v>
      </c>
      <c r="AS114" s="16">
        <f t="shared" si="114"/>
        <v>108.06297696471916</v>
      </c>
      <c r="AU114" s="2"/>
      <c r="AV114" s="2"/>
      <c r="AW114" s="2"/>
      <c r="AX114" s="2"/>
      <c r="AY114" s="9">
        <f t="shared" si="115"/>
        <v>87</v>
      </c>
      <c r="AZ114" s="31">
        <f t="shared" si="116"/>
        <v>87</v>
      </c>
      <c r="BA114" s="31">
        <f t="shared" si="85"/>
        <v>0</v>
      </c>
      <c r="BB114" s="10">
        <f t="shared" si="164"/>
        <v>30</v>
      </c>
      <c r="BC114" s="28">
        <f t="shared" si="117"/>
        <v>30</v>
      </c>
      <c r="BD114" s="10">
        <f t="shared" si="118"/>
        <v>0</v>
      </c>
      <c r="BE114" s="10">
        <f t="shared" si="165"/>
        <v>0</v>
      </c>
      <c r="BF114" s="44">
        <f t="shared" si="119"/>
        <v>60000</v>
      </c>
      <c r="BG114" s="80">
        <f t="shared" si="120"/>
        <v>25.953801208402648</v>
      </c>
      <c r="BH114" s="118"/>
      <c r="BI114" s="9">
        <f t="shared" si="121"/>
        <v>87</v>
      </c>
      <c r="BJ114" s="28">
        <f t="shared" si="122"/>
        <v>66.599999999999994</v>
      </c>
      <c r="BK114" s="28">
        <f t="shared" si="123"/>
        <v>5.5</v>
      </c>
      <c r="BL114" s="28">
        <f t="shared" si="124"/>
        <v>61.1</v>
      </c>
      <c r="BM114" s="28">
        <f t="shared" si="125"/>
        <v>10.363924511304871</v>
      </c>
      <c r="BN114" s="28">
        <f t="shared" si="126"/>
        <v>50.736075488695128</v>
      </c>
      <c r="BO114" s="36">
        <f t="shared" si="127"/>
        <v>6858.546932047886</v>
      </c>
      <c r="BP114" s="80">
        <f t="shared" si="128"/>
        <v>57.617438682653876</v>
      </c>
      <c r="BQ114" s="9">
        <f t="shared" si="129"/>
        <v>87</v>
      </c>
      <c r="BR114" s="28">
        <f t="shared" si="130"/>
        <v>76.53</v>
      </c>
      <c r="BS114" s="28">
        <f t="shared" si="131"/>
        <v>6.5</v>
      </c>
      <c r="BT114" s="28">
        <f t="shared" si="132"/>
        <v>70.03</v>
      </c>
      <c r="BU114" s="28">
        <f t="shared" si="133"/>
        <v>13.376507880190834</v>
      </c>
      <c r="BV114" s="28">
        <f t="shared" si="134"/>
        <v>56.653492119809165</v>
      </c>
      <c r="BW114" s="36">
        <f t="shared" si="135"/>
        <v>8391.6672743165072</v>
      </c>
      <c r="BX114" s="80">
        <f t="shared" si="136"/>
        <v>66.208146882635162</v>
      </c>
      <c r="BY114" s="9">
        <f t="shared" si="137"/>
        <v>87</v>
      </c>
      <c r="BZ114" s="28">
        <f t="shared" si="138"/>
        <v>80.33</v>
      </c>
      <c r="CA114" s="28">
        <f t="shared" si="139"/>
        <v>7</v>
      </c>
      <c r="CB114" s="28">
        <f t="shared" si="140"/>
        <v>73.33</v>
      </c>
      <c r="CC114" s="28">
        <f t="shared" si="141"/>
        <v>15.63500903897158</v>
      </c>
      <c r="CD114" s="28">
        <f t="shared" si="142"/>
        <v>57.694990961028417</v>
      </c>
      <c r="CE114" s="36">
        <f t="shared" si="143"/>
        <v>9323.3104324219184</v>
      </c>
      <c r="CF114" s="80">
        <f t="shared" si="144"/>
        <v>69.495628369032829</v>
      </c>
      <c r="CG114" s="9">
        <f t="shared" si="145"/>
        <v>0</v>
      </c>
      <c r="CH114" s="28">
        <f t="shared" si="146"/>
        <v>0</v>
      </c>
      <c r="CI114" s="28">
        <f t="shared" si="147"/>
        <v>0</v>
      </c>
      <c r="CJ114" s="28">
        <f t="shared" si="148"/>
        <v>0</v>
      </c>
      <c r="CK114" s="28">
        <f t="shared" si="149"/>
        <v>0</v>
      </c>
      <c r="CL114" s="28">
        <f t="shared" si="150"/>
        <v>0</v>
      </c>
      <c r="CM114" s="36">
        <f t="shared" si="151"/>
        <v>0</v>
      </c>
      <c r="CN114" s="80">
        <f t="shared" si="152"/>
        <v>0</v>
      </c>
      <c r="CO114" s="9">
        <f t="shared" si="153"/>
        <v>87</v>
      </c>
      <c r="CP114" s="28">
        <f t="shared" si="154"/>
        <v>650.65651834317919</v>
      </c>
      <c r="CQ114" s="28">
        <f t="shared" si="155"/>
        <v>53.5</v>
      </c>
      <c r="CR114" s="28">
        <f t="shared" si="156"/>
        <v>597.15651834317919</v>
      </c>
      <c r="CS114" s="28">
        <f t="shared" si="157"/>
        <v>113.84430006038315</v>
      </c>
      <c r="CT114" s="28">
        <f t="shared" si="158"/>
        <v>483.31221828279604</v>
      </c>
      <c r="CU114" s="36">
        <f t="shared" si="159"/>
        <v>67823.267817947097</v>
      </c>
      <c r="CV114" s="122">
        <f t="shared" si="160"/>
        <v>0</v>
      </c>
      <c r="CW114" s="125">
        <f t="shared" si="161"/>
        <v>597.15651834317919</v>
      </c>
      <c r="CX114" s="138">
        <f t="shared" si="166"/>
        <v>1127.1765183431792</v>
      </c>
    </row>
    <row r="115" spans="2:102" x14ac:dyDescent="0.3">
      <c r="B115" s="86">
        <v>88</v>
      </c>
      <c r="C115" s="155">
        <f t="shared" si="86"/>
        <v>1127.1765183431792</v>
      </c>
      <c r="D115" s="10">
        <f t="shared" si="87"/>
        <v>120</v>
      </c>
      <c r="E115" s="10">
        <f t="shared" si="88"/>
        <v>1007.1765183431792</v>
      </c>
      <c r="F115" s="10">
        <f t="shared" si="89"/>
        <v>180.18753707117168</v>
      </c>
      <c r="G115" s="10">
        <f t="shared" si="90"/>
        <v>826.98898127200755</v>
      </c>
      <c r="H115" s="10">
        <f t="shared" si="84"/>
        <v>172017.0828362988</v>
      </c>
      <c r="I115" s="146">
        <f t="shared" si="162"/>
        <v>-1007.1765183431792</v>
      </c>
      <c r="J115" s="147">
        <f t="shared" si="163"/>
        <v>-1127.1765183431792</v>
      </c>
      <c r="S115" s="86">
        <v>88</v>
      </c>
      <c r="T115" s="9">
        <f t="shared" si="91"/>
        <v>88</v>
      </c>
      <c r="U115" s="10">
        <f t="shared" si="92"/>
        <v>33.54</v>
      </c>
      <c r="V115" s="10">
        <f t="shared" si="93"/>
        <v>2.5</v>
      </c>
      <c r="W115" s="10">
        <f t="shared" si="94"/>
        <v>31.04</v>
      </c>
      <c r="X115" s="10">
        <f t="shared" si="95"/>
        <v>3.4039125800601062</v>
      </c>
      <c r="Y115" s="10">
        <f t="shared" si="96"/>
        <v>27.636087419939894</v>
      </c>
      <c r="Z115" s="10">
        <f t="shared" si="97"/>
        <v>2695.493976628145</v>
      </c>
      <c r="AA115" s="16">
        <f t="shared" si="98"/>
        <v>28.968069634935929</v>
      </c>
      <c r="AB115" s="6"/>
      <c r="AC115" s="9">
        <f t="shared" si="99"/>
        <v>88</v>
      </c>
      <c r="AD115" s="10">
        <f t="shared" si="100"/>
        <v>64.61</v>
      </c>
      <c r="AE115" s="10">
        <f t="shared" si="101"/>
        <v>5</v>
      </c>
      <c r="AF115" s="10">
        <f t="shared" si="102"/>
        <v>59.61</v>
      </c>
      <c r="AG115" s="10">
        <f t="shared" si="103"/>
        <v>7.6455095311139027</v>
      </c>
      <c r="AH115" s="10">
        <f t="shared" si="104"/>
        <v>51.964490468886098</v>
      </c>
      <c r="AI115" s="10">
        <f t="shared" si="105"/>
        <v>5682.167657866541</v>
      </c>
      <c r="AJ115" s="16">
        <f t="shared" si="106"/>
        <v>55.802831816136269</v>
      </c>
      <c r="AK115" s="6"/>
      <c r="AL115" s="9">
        <f t="shared" si="107"/>
        <v>88</v>
      </c>
      <c r="AM115" s="10">
        <f t="shared" si="108"/>
        <v>124.91</v>
      </c>
      <c r="AN115" s="10">
        <f t="shared" si="109"/>
        <v>10</v>
      </c>
      <c r="AO115" s="10">
        <f t="shared" si="110"/>
        <v>114.91</v>
      </c>
      <c r="AP115" s="10">
        <f t="shared" si="111"/>
        <v>16.985857626976316</v>
      </c>
      <c r="AQ115" s="10">
        <f t="shared" si="112"/>
        <v>97.924142373023685</v>
      </c>
      <c r="AR115" s="10">
        <f t="shared" si="113"/>
        <v>11892.093006080844</v>
      </c>
      <c r="AS115" s="16">
        <f t="shared" si="114"/>
        <v>107.88317167858817</v>
      </c>
      <c r="AU115" s="2"/>
      <c r="AV115" s="2"/>
      <c r="AW115" s="2"/>
      <c r="AX115" s="2"/>
      <c r="AY115" s="9">
        <f t="shared" si="115"/>
        <v>88</v>
      </c>
      <c r="AZ115" s="31">
        <f t="shared" si="116"/>
        <v>88</v>
      </c>
      <c r="BA115" s="31">
        <f t="shared" si="85"/>
        <v>0</v>
      </c>
      <c r="BB115" s="10">
        <f t="shared" si="164"/>
        <v>30</v>
      </c>
      <c r="BC115" s="28">
        <f t="shared" si="117"/>
        <v>30</v>
      </c>
      <c r="BD115" s="10">
        <f t="shared" si="118"/>
        <v>0</v>
      </c>
      <c r="BE115" s="10">
        <f t="shared" si="165"/>
        <v>0</v>
      </c>
      <c r="BF115" s="44">
        <f t="shared" si="119"/>
        <v>60000</v>
      </c>
      <c r="BG115" s="80">
        <f t="shared" si="120"/>
        <v>25.910616846990994</v>
      </c>
      <c r="BH115" s="118"/>
      <c r="BI115" s="9">
        <f t="shared" si="121"/>
        <v>88</v>
      </c>
      <c r="BJ115" s="28">
        <f t="shared" si="122"/>
        <v>66.599999999999994</v>
      </c>
      <c r="BK115" s="28">
        <f t="shared" si="123"/>
        <v>5.5</v>
      </c>
      <c r="BL115" s="28">
        <f t="shared" si="124"/>
        <v>61.1</v>
      </c>
      <c r="BM115" s="28">
        <f t="shared" si="125"/>
        <v>10.287820398071828</v>
      </c>
      <c r="BN115" s="28">
        <f t="shared" si="126"/>
        <v>50.812179601928172</v>
      </c>
      <c r="BO115" s="36">
        <f t="shared" si="127"/>
        <v>6807.7347524459574</v>
      </c>
      <c r="BP115" s="80">
        <f t="shared" si="128"/>
        <v>57.521569400320004</v>
      </c>
      <c r="BQ115" s="9">
        <f t="shared" si="129"/>
        <v>88</v>
      </c>
      <c r="BR115" s="28">
        <f t="shared" si="130"/>
        <v>76.53</v>
      </c>
      <c r="BS115" s="28">
        <f t="shared" si="131"/>
        <v>6.5</v>
      </c>
      <c r="BT115" s="28">
        <f t="shared" si="132"/>
        <v>70.03</v>
      </c>
      <c r="BU115" s="28">
        <f t="shared" si="133"/>
        <v>13.286806517667804</v>
      </c>
      <c r="BV115" s="28">
        <f t="shared" si="134"/>
        <v>56.743193482332195</v>
      </c>
      <c r="BW115" s="36">
        <f t="shared" si="135"/>
        <v>8334.9240808341747</v>
      </c>
      <c r="BX115" s="80">
        <f t="shared" si="136"/>
        <v>66.097983576674025</v>
      </c>
      <c r="BY115" s="9">
        <f t="shared" si="137"/>
        <v>88</v>
      </c>
      <c r="BZ115" s="28">
        <f t="shared" si="138"/>
        <v>80.33</v>
      </c>
      <c r="CA115" s="28">
        <f t="shared" si="139"/>
        <v>7</v>
      </c>
      <c r="CB115" s="28">
        <f t="shared" si="140"/>
        <v>73.33</v>
      </c>
      <c r="CC115" s="28">
        <f t="shared" si="141"/>
        <v>15.538850720703197</v>
      </c>
      <c r="CD115" s="28">
        <f t="shared" si="142"/>
        <v>57.791149279296803</v>
      </c>
      <c r="CE115" s="36">
        <f t="shared" si="143"/>
        <v>9265.5192831426211</v>
      </c>
      <c r="CF115" s="80">
        <f t="shared" si="144"/>
        <v>69.379995043959553</v>
      </c>
      <c r="CG115" s="9">
        <f t="shared" si="145"/>
        <v>0</v>
      </c>
      <c r="CH115" s="28">
        <f t="shared" si="146"/>
        <v>0</v>
      </c>
      <c r="CI115" s="28">
        <f t="shared" si="147"/>
        <v>0</v>
      </c>
      <c r="CJ115" s="28">
        <f t="shared" si="148"/>
        <v>0</v>
      </c>
      <c r="CK115" s="28">
        <f t="shared" si="149"/>
        <v>0</v>
      </c>
      <c r="CL115" s="28">
        <f t="shared" si="150"/>
        <v>0</v>
      </c>
      <c r="CM115" s="36">
        <f t="shared" si="151"/>
        <v>0</v>
      </c>
      <c r="CN115" s="80">
        <f t="shared" si="152"/>
        <v>0</v>
      </c>
      <c r="CO115" s="9">
        <f t="shared" si="153"/>
        <v>88</v>
      </c>
      <c r="CP115" s="28">
        <f t="shared" si="154"/>
        <v>650.65651834317919</v>
      </c>
      <c r="CQ115" s="28">
        <f t="shared" si="155"/>
        <v>53.5</v>
      </c>
      <c r="CR115" s="28">
        <f t="shared" si="156"/>
        <v>597.15651834317919</v>
      </c>
      <c r="CS115" s="28">
        <f t="shared" si="157"/>
        <v>113.0387796965785</v>
      </c>
      <c r="CT115" s="28">
        <f t="shared" si="158"/>
        <v>484.11773864660069</v>
      </c>
      <c r="CU115" s="36">
        <f t="shared" si="159"/>
        <v>67339.150079300496</v>
      </c>
      <c r="CV115" s="122">
        <f t="shared" si="160"/>
        <v>0</v>
      </c>
      <c r="CW115" s="125">
        <f t="shared" si="161"/>
        <v>597.15651834317919</v>
      </c>
      <c r="CX115" s="138">
        <f t="shared" si="166"/>
        <v>1127.1765183431792</v>
      </c>
    </row>
    <row r="116" spans="2:102" x14ac:dyDescent="0.3">
      <c r="B116" s="86">
        <v>89</v>
      </c>
      <c r="C116" s="155">
        <f t="shared" si="86"/>
        <v>1127.1765183431792</v>
      </c>
      <c r="D116" s="10">
        <f t="shared" si="87"/>
        <v>120</v>
      </c>
      <c r="E116" s="10">
        <f t="shared" si="88"/>
        <v>1007.1765183431792</v>
      </c>
      <c r="F116" s="10">
        <f t="shared" si="89"/>
        <v>178.87573696728333</v>
      </c>
      <c r="G116" s="10">
        <f t="shared" si="90"/>
        <v>828.30078137589578</v>
      </c>
      <c r="H116" s="10">
        <f t="shared" si="84"/>
        <v>171188.78205492286</v>
      </c>
      <c r="I116" s="146">
        <f t="shared" si="162"/>
        <v>-1007.1765183431792</v>
      </c>
      <c r="J116" s="147">
        <f t="shared" si="163"/>
        <v>-1127.1765183431792</v>
      </c>
      <c r="S116" s="86">
        <v>89</v>
      </c>
      <c r="T116" s="9">
        <f t="shared" si="91"/>
        <v>89</v>
      </c>
      <c r="U116" s="10">
        <f t="shared" si="92"/>
        <v>33.54</v>
      </c>
      <c r="V116" s="10">
        <f t="shared" si="93"/>
        <v>2.5</v>
      </c>
      <c r="W116" s="10">
        <f t="shared" si="94"/>
        <v>31.04</v>
      </c>
      <c r="X116" s="10">
        <f t="shared" si="95"/>
        <v>3.3693674707851815</v>
      </c>
      <c r="Y116" s="10">
        <f t="shared" si="96"/>
        <v>27.670632529214817</v>
      </c>
      <c r="Z116" s="10">
        <f t="shared" si="97"/>
        <v>2667.8233440989302</v>
      </c>
      <c r="AA116" s="16">
        <f t="shared" si="98"/>
        <v>28.919869851849519</v>
      </c>
      <c r="AB116" s="6"/>
      <c r="AC116" s="9">
        <f t="shared" si="99"/>
        <v>89</v>
      </c>
      <c r="AD116" s="10">
        <f t="shared" si="100"/>
        <v>64.61</v>
      </c>
      <c r="AE116" s="10">
        <f t="shared" si="101"/>
        <v>5</v>
      </c>
      <c r="AF116" s="10">
        <f t="shared" si="102"/>
        <v>59.61</v>
      </c>
      <c r="AG116" s="10">
        <f t="shared" si="103"/>
        <v>7.5762235438220555</v>
      </c>
      <c r="AH116" s="10">
        <f t="shared" si="104"/>
        <v>52.033776456177947</v>
      </c>
      <c r="AI116" s="10">
        <f t="shared" si="105"/>
        <v>5630.1338814103628</v>
      </c>
      <c r="AJ116" s="16">
        <f t="shared" si="106"/>
        <v>55.709981846392296</v>
      </c>
      <c r="AK116" s="6"/>
      <c r="AL116" s="9">
        <f t="shared" si="107"/>
        <v>89</v>
      </c>
      <c r="AM116" s="10">
        <f t="shared" si="108"/>
        <v>124.91</v>
      </c>
      <c r="AN116" s="10">
        <f t="shared" si="109"/>
        <v>10</v>
      </c>
      <c r="AO116" s="10">
        <f t="shared" si="110"/>
        <v>114.91</v>
      </c>
      <c r="AP116" s="10">
        <f t="shared" si="111"/>
        <v>16.84713175861453</v>
      </c>
      <c r="AQ116" s="10">
        <f t="shared" si="112"/>
        <v>98.062868241385473</v>
      </c>
      <c r="AR116" s="10">
        <f t="shared" si="113"/>
        <v>11794.030137839458</v>
      </c>
      <c r="AS116" s="16">
        <f t="shared" si="114"/>
        <v>107.70366556930601</v>
      </c>
      <c r="AU116" s="2"/>
      <c r="AV116" s="2"/>
      <c r="AW116" s="2"/>
      <c r="AX116" s="2"/>
      <c r="AY116" s="9">
        <f t="shared" si="115"/>
        <v>89</v>
      </c>
      <c r="AZ116" s="31">
        <f t="shared" si="116"/>
        <v>89</v>
      </c>
      <c r="BA116" s="31">
        <f t="shared" si="85"/>
        <v>0</v>
      </c>
      <c r="BB116" s="10">
        <f t="shared" si="164"/>
        <v>30</v>
      </c>
      <c r="BC116" s="28">
        <f t="shared" si="117"/>
        <v>30</v>
      </c>
      <c r="BD116" s="10">
        <f t="shared" si="118"/>
        <v>0</v>
      </c>
      <c r="BE116" s="10">
        <f t="shared" si="165"/>
        <v>0</v>
      </c>
      <c r="BF116" s="44">
        <f t="shared" si="119"/>
        <v>60000</v>
      </c>
      <c r="BG116" s="80">
        <f t="shared" si="120"/>
        <v>25.867504339758067</v>
      </c>
      <c r="BH116" s="118"/>
      <c r="BI116" s="9">
        <f t="shared" si="121"/>
        <v>89</v>
      </c>
      <c r="BJ116" s="28">
        <f t="shared" si="122"/>
        <v>66.599999999999994</v>
      </c>
      <c r="BK116" s="28">
        <f t="shared" si="123"/>
        <v>5.5</v>
      </c>
      <c r="BL116" s="28">
        <f t="shared" si="124"/>
        <v>61.1</v>
      </c>
      <c r="BM116" s="28">
        <f t="shared" si="125"/>
        <v>10.211602128668934</v>
      </c>
      <c r="BN116" s="28">
        <f t="shared" si="126"/>
        <v>50.888397871331065</v>
      </c>
      <c r="BO116" s="36">
        <f t="shared" si="127"/>
        <v>6756.8463545746263</v>
      </c>
      <c r="BP116" s="80">
        <f t="shared" si="128"/>
        <v>57.425859634262906</v>
      </c>
      <c r="BQ116" s="9">
        <f t="shared" si="129"/>
        <v>89</v>
      </c>
      <c r="BR116" s="28">
        <f t="shared" si="130"/>
        <v>76.53</v>
      </c>
      <c r="BS116" s="28">
        <f t="shared" si="131"/>
        <v>6.5</v>
      </c>
      <c r="BT116" s="28">
        <f t="shared" si="132"/>
        <v>70.03</v>
      </c>
      <c r="BU116" s="28">
        <f t="shared" si="133"/>
        <v>13.196963127987443</v>
      </c>
      <c r="BV116" s="28">
        <f t="shared" si="134"/>
        <v>56.833036872012556</v>
      </c>
      <c r="BW116" s="36">
        <f t="shared" si="135"/>
        <v>8278.0910439621621</v>
      </c>
      <c r="BX116" s="80">
        <f t="shared" si="136"/>
        <v>65.988003570722839</v>
      </c>
      <c r="BY116" s="9">
        <f t="shared" si="137"/>
        <v>89</v>
      </c>
      <c r="BZ116" s="28">
        <f t="shared" si="138"/>
        <v>80.33</v>
      </c>
      <c r="CA116" s="28">
        <f t="shared" si="139"/>
        <v>7</v>
      </c>
      <c r="CB116" s="28">
        <f t="shared" si="140"/>
        <v>73.33</v>
      </c>
      <c r="CC116" s="28">
        <f t="shared" si="141"/>
        <v>15.442532138571037</v>
      </c>
      <c r="CD116" s="28">
        <f t="shared" si="142"/>
        <v>57.887467861428959</v>
      </c>
      <c r="CE116" s="36">
        <f t="shared" si="143"/>
        <v>9207.6318152811928</v>
      </c>
      <c r="CF116" s="80">
        <f t="shared" si="144"/>
        <v>69.264554120425515</v>
      </c>
      <c r="CG116" s="9">
        <f t="shared" si="145"/>
        <v>0</v>
      </c>
      <c r="CH116" s="28">
        <f t="shared" si="146"/>
        <v>0</v>
      </c>
      <c r="CI116" s="28">
        <f t="shared" si="147"/>
        <v>0</v>
      </c>
      <c r="CJ116" s="28">
        <f t="shared" si="148"/>
        <v>0</v>
      </c>
      <c r="CK116" s="28">
        <f t="shared" si="149"/>
        <v>0</v>
      </c>
      <c r="CL116" s="28">
        <f t="shared" si="150"/>
        <v>0</v>
      </c>
      <c r="CM116" s="36">
        <f t="shared" si="151"/>
        <v>0</v>
      </c>
      <c r="CN116" s="80">
        <f t="shared" si="152"/>
        <v>0</v>
      </c>
      <c r="CO116" s="9">
        <f t="shared" si="153"/>
        <v>89</v>
      </c>
      <c r="CP116" s="28">
        <f t="shared" si="154"/>
        <v>650.65651834317919</v>
      </c>
      <c r="CQ116" s="28">
        <f t="shared" si="155"/>
        <v>53.5</v>
      </c>
      <c r="CR116" s="28">
        <f t="shared" si="156"/>
        <v>597.15651834317919</v>
      </c>
      <c r="CS116" s="28">
        <f t="shared" si="157"/>
        <v>112.23191679883416</v>
      </c>
      <c r="CT116" s="28">
        <f t="shared" si="158"/>
        <v>484.92460154434502</v>
      </c>
      <c r="CU116" s="36">
        <f t="shared" si="159"/>
        <v>66854.225477756147</v>
      </c>
      <c r="CV116" s="122">
        <f t="shared" si="160"/>
        <v>0</v>
      </c>
      <c r="CW116" s="125">
        <f t="shared" si="161"/>
        <v>597.15651834317919</v>
      </c>
      <c r="CX116" s="138">
        <f t="shared" si="166"/>
        <v>1127.1765183431792</v>
      </c>
    </row>
    <row r="117" spans="2:102" x14ac:dyDescent="0.3">
      <c r="B117" s="86">
        <v>90</v>
      </c>
      <c r="C117" s="155">
        <f t="shared" si="86"/>
        <v>1127.1765183431792</v>
      </c>
      <c r="D117" s="10">
        <f t="shared" si="87"/>
        <v>120</v>
      </c>
      <c r="E117" s="10">
        <f t="shared" si="88"/>
        <v>1007.1765183431792</v>
      </c>
      <c r="F117" s="10">
        <f t="shared" si="89"/>
        <v>177.56184289047428</v>
      </c>
      <c r="G117" s="10">
        <f t="shared" si="90"/>
        <v>829.61467545270489</v>
      </c>
      <c r="H117" s="10">
        <f t="shared" si="84"/>
        <v>170359.16737947019</v>
      </c>
      <c r="I117" s="146">
        <f t="shared" si="162"/>
        <v>-1007.1765183431792</v>
      </c>
      <c r="J117" s="147">
        <f t="shared" si="163"/>
        <v>-1127.1765183431792</v>
      </c>
      <c r="S117" s="86">
        <v>90</v>
      </c>
      <c r="T117" s="9">
        <f t="shared" si="91"/>
        <v>90</v>
      </c>
      <c r="U117" s="10">
        <f t="shared" si="92"/>
        <v>33.54</v>
      </c>
      <c r="V117" s="10">
        <f t="shared" si="93"/>
        <v>2.5</v>
      </c>
      <c r="W117" s="10">
        <f t="shared" si="94"/>
        <v>31.04</v>
      </c>
      <c r="X117" s="10">
        <f t="shared" si="95"/>
        <v>3.3347791801236628</v>
      </c>
      <c r="Y117" s="10">
        <f t="shared" si="96"/>
        <v>27.705220819876338</v>
      </c>
      <c r="Z117" s="10">
        <f t="shared" si="97"/>
        <v>2640.1181232790536</v>
      </c>
      <c r="AA117" s="16">
        <f t="shared" si="98"/>
        <v>28.871750268069402</v>
      </c>
      <c r="AB117" s="6"/>
      <c r="AC117" s="9">
        <f t="shared" si="99"/>
        <v>90</v>
      </c>
      <c r="AD117" s="10">
        <f t="shared" si="100"/>
        <v>64.61</v>
      </c>
      <c r="AE117" s="10">
        <f t="shared" si="101"/>
        <v>5</v>
      </c>
      <c r="AF117" s="10">
        <f t="shared" si="102"/>
        <v>59.61</v>
      </c>
      <c r="AG117" s="10">
        <f t="shared" si="103"/>
        <v>7.5068451752138179</v>
      </c>
      <c r="AH117" s="10">
        <f t="shared" si="104"/>
        <v>52.103154824786181</v>
      </c>
      <c r="AI117" s="10">
        <f t="shared" si="105"/>
        <v>5578.0307265855763</v>
      </c>
      <c r="AJ117" s="16">
        <f t="shared" si="106"/>
        <v>55.617286369110438</v>
      </c>
      <c r="AK117" s="6"/>
      <c r="AL117" s="9">
        <f t="shared" si="107"/>
        <v>90</v>
      </c>
      <c r="AM117" s="10">
        <f t="shared" si="108"/>
        <v>124.91</v>
      </c>
      <c r="AN117" s="10">
        <f t="shared" si="109"/>
        <v>10</v>
      </c>
      <c r="AO117" s="10">
        <f t="shared" si="110"/>
        <v>114.91</v>
      </c>
      <c r="AP117" s="10">
        <f t="shared" si="111"/>
        <v>16.708209361939232</v>
      </c>
      <c r="AQ117" s="10">
        <f t="shared" si="112"/>
        <v>98.201790638060771</v>
      </c>
      <c r="AR117" s="10">
        <f t="shared" si="113"/>
        <v>11695.828347201397</v>
      </c>
      <c r="AS117" s="16">
        <f t="shared" si="114"/>
        <v>107.52445813907421</v>
      </c>
      <c r="AU117" s="2"/>
      <c r="AV117" s="2"/>
      <c r="AW117" s="2"/>
      <c r="AX117" s="2"/>
      <c r="AY117" s="9">
        <f t="shared" si="115"/>
        <v>90</v>
      </c>
      <c r="AZ117" s="31">
        <f t="shared" si="116"/>
        <v>90</v>
      </c>
      <c r="BA117" s="31">
        <f t="shared" si="85"/>
        <v>0</v>
      </c>
      <c r="BB117" s="10">
        <f t="shared" si="164"/>
        <v>30</v>
      </c>
      <c r="BC117" s="28">
        <f t="shared" si="117"/>
        <v>30</v>
      </c>
      <c r="BD117" s="10">
        <f t="shared" si="118"/>
        <v>0</v>
      </c>
      <c r="BE117" s="10">
        <f t="shared" si="165"/>
        <v>0</v>
      </c>
      <c r="BF117" s="44">
        <f t="shared" si="119"/>
        <v>60000</v>
      </c>
      <c r="BG117" s="80">
        <f t="shared" si="120"/>
        <v>25.824463567146157</v>
      </c>
      <c r="BH117" s="118"/>
      <c r="BI117" s="9">
        <f t="shared" si="121"/>
        <v>90</v>
      </c>
      <c r="BJ117" s="28">
        <f t="shared" si="122"/>
        <v>66.599999999999994</v>
      </c>
      <c r="BK117" s="28">
        <f t="shared" si="123"/>
        <v>5.5</v>
      </c>
      <c r="BL117" s="28">
        <f t="shared" si="124"/>
        <v>61.1</v>
      </c>
      <c r="BM117" s="28">
        <f t="shared" si="125"/>
        <v>10.135269531861939</v>
      </c>
      <c r="BN117" s="28">
        <f t="shared" si="126"/>
        <v>50.964730468138065</v>
      </c>
      <c r="BO117" s="36">
        <f t="shared" si="127"/>
        <v>6705.8816241064878</v>
      </c>
      <c r="BP117" s="80">
        <f t="shared" si="128"/>
        <v>57.330309119064459</v>
      </c>
      <c r="BQ117" s="9">
        <f t="shared" si="129"/>
        <v>90</v>
      </c>
      <c r="BR117" s="28">
        <f t="shared" si="130"/>
        <v>76.53</v>
      </c>
      <c r="BS117" s="28">
        <f t="shared" si="131"/>
        <v>6.5</v>
      </c>
      <c r="BT117" s="28">
        <f t="shared" si="132"/>
        <v>70.03</v>
      </c>
      <c r="BU117" s="28">
        <f t="shared" si="133"/>
        <v>13.106977486273422</v>
      </c>
      <c r="BV117" s="28">
        <f t="shared" si="134"/>
        <v>56.923022513726579</v>
      </c>
      <c r="BW117" s="36">
        <f t="shared" si="135"/>
        <v>8221.168021448435</v>
      </c>
      <c r="BX117" s="80">
        <f t="shared" si="136"/>
        <v>65.878206559789845</v>
      </c>
      <c r="BY117" s="9">
        <f t="shared" si="137"/>
        <v>90</v>
      </c>
      <c r="BZ117" s="28">
        <f t="shared" si="138"/>
        <v>80.33</v>
      </c>
      <c r="CA117" s="28">
        <f t="shared" si="139"/>
        <v>7</v>
      </c>
      <c r="CB117" s="28">
        <f t="shared" si="140"/>
        <v>73.33</v>
      </c>
      <c r="CC117" s="28">
        <f t="shared" si="141"/>
        <v>15.346053025468656</v>
      </c>
      <c r="CD117" s="28">
        <f t="shared" si="142"/>
        <v>57.983946974531342</v>
      </c>
      <c r="CE117" s="36">
        <f t="shared" si="143"/>
        <v>9149.6478683066616</v>
      </c>
      <c r="CF117" s="80">
        <f t="shared" si="144"/>
        <v>69.149305278295017</v>
      </c>
      <c r="CG117" s="9">
        <f t="shared" si="145"/>
        <v>0</v>
      </c>
      <c r="CH117" s="28">
        <f t="shared" si="146"/>
        <v>0</v>
      </c>
      <c r="CI117" s="28">
        <f t="shared" si="147"/>
        <v>0</v>
      </c>
      <c r="CJ117" s="28">
        <f t="shared" si="148"/>
        <v>0</v>
      </c>
      <c r="CK117" s="28">
        <f t="shared" si="149"/>
        <v>0</v>
      </c>
      <c r="CL117" s="28">
        <f t="shared" si="150"/>
        <v>0</v>
      </c>
      <c r="CM117" s="36">
        <f t="shared" si="151"/>
        <v>0</v>
      </c>
      <c r="CN117" s="80">
        <f t="shared" si="152"/>
        <v>0</v>
      </c>
      <c r="CO117" s="9">
        <f t="shared" si="153"/>
        <v>90</v>
      </c>
      <c r="CP117" s="28">
        <f t="shared" si="154"/>
        <v>650.65651834317919</v>
      </c>
      <c r="CQ117" s="28">
        <f t="shared" si="155"/>
        <v>53.5</v>
      </c>
      <c r="CR117" s="28">
        <f t="shared" si="156"/>
        <v>597.15651834317919</v>
      </c>
      <c r="CS117" s="28">
        <f t="shared" si="157"/>
        <v>111.42370912959358</v>
      </c>
      <c r="CT117" s="28">
        <f t="shared" si="158"/>
        <v>485.7328092135856</v>
      </c>
      <c r="CU117" s="36">
        <f t="shared" si="159"/>
        <v>66368.49266854256</v>
      </c>
      <c r="CV117" s="122">
        <f t="shared" si="160"/>
        <v>0</v>
      </c>
      <c r="CW117" s="125">
        <f t="shared" si="161"/>
        <v>597.15651834317919</v>
      </c>
      <c r="CX117" s="138">
        <f t="shared" si="166"/>
        <v>1127.1765183431792</v>
      </c>
    </row>
    <row r="118" spans="2:102" x14ac:dyDescent="0.3">
      <c r="B118" s="86">
        <v>91</v>
      </c>
      <c r="C118" s="155">
        <f t="shared" si="86"/>
        <v>1127.1765183431792</v>
      </c>
      <c r="D118" s="10">
        <f t="shared" si="87"/>
        <v>120</v>
      </c>
      <c r="E118" s="10">
        <f t="shared" si="88"/>
        <v>1007.1765183431792</v>
      </c>
      <c r="F118" s="10">
        <f t="shared" si="89"/>
        <v>176.24585147961668</v>
      </c>
      <c r="G118" s="10">
        <f t="shared" si="90"/>
        <v>830.93066686356246</v>
      </c>
      <c r="H118" s="10">
        <f t="shared" si="84"/>
        <v>169528.23671260662</v>
      </c>
      <c r="I118" s="146">
        <f t="shared" si="162"/>
        <v>-1007.1765183431792</v>
      </c>
      <c r="J118" s="147">
        <f t="shared" si="163"/>
        <v>-1127.1765183431792</v>
      </c>
      <c r="S118" s="86">
        <v>91</v>
      </c>
      <c r="T118" s="9">
        <f t="shared" si="91"/>
        <v>91</v>
      </c>
      <c r="U118" s="10">
        <f t="shared" si="92"/>
        <v>33.54</v>
      </c>
      <c r="V118" s="10">
        <f t="shared" si="93"/>
        <v>2.5</v>
      </c>
      <c r="W118" s="10">
        <f t="shared" si="94"/>
        <v>31.04</v>
      </c>
      <c r="X118" s="10">
        <f t="shared" si="95"/>
        <v>3.3001476540988168</v>
      </c>
      <c r="Y118" s="10">
        <f t="shared" si="96"/>
        <v>27.739852345901184</v>
      </c>
      <c r="Z118" s="10">
        <f t="shared" si="97"/>
        <v>2612.3782709331526</v>
      </c>
      <c r="AA118" s="16">
        <f t="shared" si="98"/>
        <v>28.823710750152475</v>
      </c>
      <c r="AB118" s="6"/>
      <c r="AC118" s="9">
        <f t="shared" si="99"/>
        <v>91</v>
      </c>
      <c r="AD118" s="10">
        <f t="shared" si="100"/>
        <v>64.61</v>
      </c>
      <c r="AE118" s="10">
        <f t="shared" si="101"/>
        <v>5</v>
      </c>
      <c r="AF118" s="10">
        <f t="shared" si="102"/>
        <v>59.61</v>
      </c>
      <c r="AG118" s="10">
        <f t="shared" si="103"/>
        <v>7.4373743021141019</v>
      </c>
      <c r="AH118" s="10">
        <f t="shared" si="104"/>
        <v>52.172625697885898</v>
      </c>
      <c r="AI118" s="10">
        <f t="shared" si="105"/>
        <v>5525.8581008876909</v>
      </c>
      <c r="AJ118" s="16">
        <f t="shared" si="106"/>
        <v>55.524745127231711</v>
      </c>
      <c r="AK118" s="6"/>
      <c r="AL118" s="9">
        <f t="shared" si="107"/>
        <v>91</v>
      </c>
      <c r="AM118" s="10">
        <f t="shared" si="108"/>
        <v>124.91</v>
      </c>
      <c r="AN118" s="10">
        <f t="shared" si="109"/>
        <v>10</v>
      </c>
      <c r="AO118" s="10">
        <f t="shared" si="110"/>
        <v>114.91</v>
      </c>
      <c r="AP118" s="10">
        <f t="shared" si="111"/>
        <v>16.569090158535314</v>
      </c>
      <c r="AQ118" s="10">
        <f t="shared" si="112"/>
        <v>98.340909841464679</v>
      </c>
      <c r="AR118" s="10">
        <f t="shared" si="113"/>
        <v>11597.487437359932</v>
      </c>
      <c r="AS118" s="16">
        <f t="shared" si="114"/>
        <v>107.34554889092266</v>
      </c>
      <c r="AU118" s="2"/>
      <c r="AV118" s="2"/>
      <c r="AW118" s="2"/>
      <c r="AX118" s="2"/>
      <c r="AY118" s="9">
        <f t="shared" si="115"/>
        <v>91</v>
      </c>
      <c r="AZ118" s="31">
        <f t="shared" si="116"/>
        <v>91</v>
      </c>
      <c r="BA118" s="31">
        <f t="shared" si="85"/>
        <v>0</v>
      </c>
      <c r="BB118" s="10">
        <f t="shared" si="164"/>
        <v>30</v>
      </c>
      <c r="BC118" s="28">
        <f t="shared" si="117"/>
        <v>30</v>
      </c>
      <c r="BD118" s="10">
        <f t="shared" si="118"/>
        <v>0</v>
      </c>
      <c r="BE118" s="10">
        <f t="shared" si="165"/>
        <v>0</v>
      </c>
      <c r="BF118" s="44">
        <f t="shared" si="119"/>
        <v>60000</v>
      </c>
      <c r="BG118" s="80">
        <f t="shared" si="120"/>
        <v>25.78149440979649</v>
      </c>
      <c r="BH118" s="118"/>
      <c r="BI118" s="9">
        <f t="shared" si="121"/>
        <v>91</v>
      </c>
      <c r="BJ118" s="28">
        <f t="shared" si="122"/>
        <v>66.599999999999994</v>
      </c>
      <c r="BK118" s="28">
        <f t="shared" si="123"/>
        <v>5.5</v>
      </c>
      <c r="BL118" s="28">
        <f t="shared" si="124"/>
        <v>61.1</v>
      </c>
      <c r="BM118" s="28">
        <f t="shared" si="125"/>
        <v>10.058822436159732</v>
      </c>
      <c r="BN118" s="28">
        <f t="shared" si="126"/>
        <v>51.041177563840272</v>
      </c>
      <c r="BO118" s="36">
        <f t="shared" si="127"/>
        <v>6654.8404465426474</v>
      </c>
      <c r="BP118" s="80">
        <f t="shared" si="128"/>
        <v>57.234917589748207</v>
      </c>
      <c r="BQ118" s="9">
        <f t="shared" si="129"/>
        <v>91</v>
      </c>
      <c r="BR118" s="28">
        <f t="shared" si="130"/>
        <v>76.53</v>
      </c>
      <c r="BS118" s="28">
        <f t="shared" si="131"/>
        <v>6.5</v>
      </c>
      <c r="BT118" s="28">
        <f t="shared" si="132"/>
        <v>70.03</v>
      </c>
      <c r="BU118" s="28">
        <f t="shared" si="133"/>
        <v>13.016849367293355</v>
      </c>
      <c r="BV118" s="28">
        <f t="shared" si="134"/>
        <v>57.013150632706648</v>
      </c>
      <c r="BW118" s="36">
        <f t="shared" si="135"/>
        <v>8164.1548708157279</v>
      </c>
      <c r="BX118" s="80">
        <f t="shared" si="136"/>
        <v>65.768592239390856</v>
      </c>
      <c r="BY118" s="9">
        <f t="shared" si="137"/>
        <v>91</v>
      </c>
      <c r="BZ118" s="28">
        <f t="shared" si="138"/>
        <v>80.33</v>
      </c>
      <c r="CA118" s="28">
        <f t="shared" si="139"/>
        <v>7</v>
      </c>
      <c r="CB118" s="28">
        <f t="shared" si="140"/>
        <v>73.33</v>
      </c>
      <c r="CC118" s="28">
        <f t="shared" si="141"/>
        <v>15.249413113844435</v>
      </c>
      <c r="CD118" s="28">
        <f t="shared" si="142"/>
        <v>58.080586886155565</v>
      </c>
      <c r="CE118" s="36">
        <f t="shared" si="143"/>
        <v>9091.5672814205063</v>
      </c>
      <c r="CF118" s="80">
        <f t="shared" si="144"/>
        <v>69.03424819796507</v>
      </c>
      <c r="CG118" s="9">
        <f t="shared" si="145"/>
        <v>0</v>
      </c>
      <c r="CH118" s="28">
        <f t="shared" si="146"/>
        <v>0</v>
      </c>
      <c r="CI118" s="28">
        <f t="shared" si="147"/>
        <v>0</v>
      </c>
      <c r="CJ118" s="28">
        <f t="shared" si="148"/>
        <v>0</v>
      </c>
      <c r="CK118" s="28">
        <f t="shared" si="149"/>
        <v>0</v>
      </c>
      <c r="CL118" s="28">
        <f t="shared" si="150"/>
        <v>0</v>
      </c>
      <c r="CM118" s="36">
        <f t="shared" si="151"/>
        <v>0</v>
      </c>
      <c r="CN118" s="80">
        <f t="shared" si="152"/>
        <v>0</v>
      </c>
      <c r="CO118" s="9">
        <f t="shared" si="153"/>
        <v>91</v>
      </c>
      <c r="CP118" s="28">
        <f t="shared" si="154"/>
        <v>650.65651834317919</v>
      </c>
      <c r="CQ118" s="28">
        <f t="shared" si="155"/>
        <v>53.5</v>
      </c>
      <c r="CR118" s="28">
        <f t="shared" si="156"/>
        <v>597.15651834317919</v>
      </c>
      <c r="CS118" s="28">
        <f t="shared" si="157"/>
        <v>110.61415444757093</v>
      </c>
      <c r="CT118" s="28">
        <f t="shared" si="158"/>
        <v>486.54236389560828</v>
      </c>
      <c r="CU118" s="36">
        <f t="shared" si="159"/>
        <v>65881.950304646947</v>
      </c>
      <c r="CV118" s="122">
        <f t="shared" si="160"/>
        <v>0</v>
      </c>
      <c r="CW118" s="125">
        <f t="shared" si="161"/>
        <v>597.15651834317919</v>
      </c>
      <c r="CX118" s="138">
        <f t="shared" si="166"/>
        <v>1127.1765183431792</v>
      </c>
    </row>
    <row r="119" spans="2:102" x14ac:dyDescent="0.3">
      <c r="B119" s="86">
        <v>92</v>
      </c>
      <c r="C119" s="155">
        <f t="shared" si="86"/>
        <v>1127.1765183431792</v>
      </c>
      <c r="D119" s="10">
        <f t="shared" si="87"/>
        <v>120</v>
      </c>
      <c r="E119" s="10">
        <f t="shared" si="88"/>
        <v>1007.1765183431792</v>
      </c>
      <c r="F119" s="10">
        <f t="shared" si="89"/>
        <v>174.92775936816122</v>
      </c>
      <c r="G119" s="10">
        <f t="shared" si="90"/>
        <v>832.24875897501795</v>
      </c>
      <c r="H119" s="10">
        <f t="shared" si="84"/>
        <v>168695.98795363159</v>
      </c>
      <c r="I119" s="146">
        <f t="shared" si="162"/>
        <v>-1007.1765183431792</v>
      </c>
      <c r="J119" s="147">
        <f t="shared" si="163"/>
        <v>-1127.1765183431792</v>
      </c>
      <c r="S119" s="86">
        <v>92</v>
      </c>
      <c r="T119" s="9">
        <f t="shared" si="91"/>
        <v>92</v>
      </c>
      <c r="U119" s="10">
        <f t="shared" si="92"/>
        <v>33.54</v>
      </c>
      <c r="V119" s="10">
        <f t="shared" si="93"/>
        <v>2.5</v>
      </c>
      <c r="W119" s="10">
        <f t="shared" si="94"/>
        <v>31.04</v>
      </c>
      <c r="X119" s="10">
        <f t="shared" si="95"/>
        <v>3.2654728386664407</v>
      </c>
      <c r="Y119" s="10">
        <f t="shared" si="96"/>
        <v>27.774527161333559</v>
      </c>
      <c r="Z119" s="10">
        <f t="shared" si="97"/>
        <v>2584.6037437718192</v>
      </c>
      <c r="AA119" s="16">
        <f t="shared" si="98"/>
        <v>28.775751164877679</v>
      </c>
      <c r="AB119" s="6"/>
      <c r="AC119" s="9">
        <f t="shared" si="99"/>
        <v>92</v>
      </c>
      <c r="AD119" s="10">
        <f t="shared" si="100"/>
        <v>64.61</v>
      </c>
      <c r="AE119" s="10">
        <f t="shared" si="101"/>
        <v>5</v>
      </c>
      <c r="AF119" s="10">
        <f t="shared" si="102"/>
        <v>59.61</v>
      </c>
      <c r="AG119" s="10">
        <f t="shared" si="103"/>
        <v>7.3678108011835874</v>
      </c>
      <c r="AH119" s="10">
        <f t="shared" si="104"/>
        <v>52.242189198816412</v>
      </c>
      <c r="AI119" s="10">
        <f t="shared" si="105"/>
        <v>5473.6159116888748</v>
      </c>
      <c r="AJ119" s="16">
        <f t="shared" si="106"/>
        <v>55.432357864124832</v>
      </c>
      <c r="AK119" s="6"/>
      <c r="AL119" s="9">
        <f t="shared" si="107"/>
        <v>92</v>
      </c>
      <c r="AM119" s="10">
        <f t="shared" si="108"/>
        <v>124.91</v>
      </c>
      <c r="AN119" s="10">
        <f t="shared" si="109"/>
        <v>10</v>
      </c>
      <c r="AO119" s="10">
        <f t="shared" si="110"/>
        <v>114.91</v>
      </c>
      <c r="AP119" s="10">
        <f t="shared" si="111"/>
        <v>16.429773869593237</v>
      </c>
      <c r="AQ119" s="10">
        <f t="shared" si="112"/>
        <v>98.480226130406763</v>
      </c>
      <c r="AR119" s="10">
        <f t="shared" si="113"/>
        <v>11499.007211229526</v>
      </c>
      <c r="AS119" s="16">
        <f t="shared" si="114"/>
        <v>107.16693732870813</v>
      </c>
      <c r="AU119" s="2"/>
      <c r="AV119" s="2"/>
      <c r="AW119" s="2"/>
      <c r="AX119" s="2"/>
      <c r="AY119" s="9">
        <f t="shared" si="115"/>
        <v>92</v>
      </c>
      <c r="AZ119" s="31">
        <f t="shared" si="116"/>
        <v>92</v>
      </c>
      <c r="BA119" s="31">
        <f t="shared" si="85"/>
        <v>0</v>
      </c>
      <c r="BB119" s="10">
        <f t="shared" si="164"/>
        <v>30</v>
      </c>
      <c r="BC119" s="28">
        <f t="shared" si="117"/>
        <v>30</v>
      </c>
      <c r="BD119" s="10">
        <f t="shared" si="118"/>
        <v>0</v>
      </c>
      <c r="BE119" s="10">
        <f t="shared" si="165"/>
        <v>0</v>
      </c>
      <c r="BF119" s="44">
        <f t="shared" si="119"/>
        <v>60000</v>
      </c>
      <c r="BG119" s="80">
        <f t="shared" si="120"/>
        <v>25.738596748548908</v>
      </c>
      <c r="BH119" s="118"/>
      <c r="BI119" s="9">
        <f t="shared" si="121"/>
        <v>92</v>
      </c>
      <c r="BJ119" s="28">
        <f t="shared" si="122"/>
        <v>66.599999999999994</v>
      </c>
      <c r="BK119" s="28">
        <f t="shared" si="123"/>
        <v>5.5</v>
      </c>
      <c r="BL119" s="28">
        <f t="shared" si="124"/>
        <v>61.1</v>
      </c>
      <c r="BM119" s="28">
        <f t="shared" si="125"/>
        <v>9.9822606698139698</v>
      </c>
      <c r="BN119" s="28">
        <f t="shared" si="126"/>
        <v>51.117739330186033</v>
      </c>
      <c r="BO119" s="36">
        <f t="shared" si="127"/>
        <v>6603.7227072124615</v>
      </c>
      <c r="BP119" s="80">
        <f t="shared" si="128"/>
        <v>57.13968478177857</v>
      </c>
      <c r="BQ119" s="9">
        <f t="shared" si="129"/>
        <v>92</v>
      </c>
      <c r="BR119" s="28">
        <f t="shared" si="130"/>
        <v>76.53</v>
      </c>
      <c r="BS119" s="28">
        <f t="shared" si="131"/>
        <v>6.5</v>
      </c>
      <c r="BT119" s="28">
        <f t="shared" si="132"/>
        <v>70.03</v>
      </c>
      <c r="BU119" s="28">
        <f t="shared" si="133"/>
        <v>12.926578545458236</v>
      </c>
      <c r="BV119" s="28">
        <f t="shared" si="134"/>
        <v>57.103421454541767</v>
      </c>
      <c r="BW119" s="36">
        <f t="shared" si="135"/>
        <v>8107.0514493611863</v>
      </c>
      <c r="BX119" s="80">
        <f t="shared" si="136"/>
        <v>65.659160305548269</v>
      </c>
      <c r="BY119" s="9">
        <f t="shared" si="137"/>
        <v>92</v>
      </c>
      <c r="BZ119" s="28">
        <f t="shared" si="138"/>
        <v>80.33</v>
      </c>
      <c r="CA119" s="28">
        <f t="shared" si="139"/>
        <v>7</v>
      </c>
      <c r="CB119" s="28">
        <f t="shared" si="140"/>
        <v>73.33</v>
      </c>
      <c r="CC119" s="28">
        <f t="shared" si="141"/>
        <v>15.152612135700844</v>
      </c>
      <c r="CD119" s="28">
        <f t="shared" si="142"/>
        <v>58.177387864299156</v>
      </c>
      <c r="CE119" s="36">
        <f t="shared" si="143"/>
        <v>9033.3898935562065</v>
      </c>
      <c r="CF119" s="80">
        <f t="shared" si="144"/>
        <v>68.919382560364454</v>
      </c>
      <c r="CG119" s="9">
        <f t="shared" si="145"/>
        <v>0</v>
      </c>
      <c r="CH119" s="28">
        <f t="shared" si="146"/>
        <v>0</v>
      </c>
      <c r="CI119" s="28">
        <f t="shared" si="147"/>
        <v>0</v>
      </c>
      <c r="CJ119" s="28">
        <f t="shared" si="148"/>
        <v>0</v>
      </c>
      <c r="CK119" s="28">
        <f t="shared" si="149"/>
        <v>0</v>
      </c>
      <c r="CL119" s="28">
        <f t="shared" si="150"/>
        <v>0</v>
      </c>
      <c r="CM119" s="36">
        <f t="shared" si="151"/>
        <v>0</v>
      </c>
      <c r="CN119" s="80">
        <f t="shared" si="152"/>
        <v>0</v>
      </c>
      <c r="CO119" s="9">
        <f t="shared" si="153"/>
        <v>92</v>
      </c>
      <c r="CP119" s="28">
        <f t="shared" si="154"/>
        <v>650.65651834317919</v>
      </c>
      <c r="CQ119" s="28">
        <f t="shared" si="155"/>
        <v>53.5</v>
      </c>
      <c r="CR119" s="28">
        <f t="shared" si="156"/>
        <v>597.15651834317919</v>
      </c>
      <c r="CS119" s="28">
        <f t="shared" si="157"/>
        <v>109.80325050774491</v>
      </c>
      <c r="CT119" s="28">
        <f t="shared" si="158"/>
        <v>487.35326783543428</v>
      </c>
      <c r="CU119" s="36">
        <f t="shared" si="159"/>
        <v>65394.597036811516</v>
      </c>
      <c r="CV119" s="122">
        <f t="shared" si="160"/>
        <v>0</v>
      </c>
      <c r="CW119" s="125">
        <f t="shared" si="161"/>
        <v>597.15651834317919</v>
      </c>
      <c r="CX119" s="138">
        <f t="shared" si="166"/>
        <v>1127.1765183431792</v>
      </c>
    </row>
    <row r="120" spans="2:102" x14ac:dyDescent="0.3">
      <c r="B120" s="86">
        <v>93</v>
      </c>
      <c r="C120" s="155">
        <f t="shared" si="86"/>
        <v>1127.1765183431792</v>
      </c>
      <c r="D120" s="10">
        <f t="shared" si="87"/>
        <v>120</v>
      </c>
      <c r="E120" s="10">
        <f t="shared" si="88"/>
        <v>1007.1765183431792</v>
      </c>
      <c r="F120" s="10">
        <f t="shared" si="89"/>
        <v>173.60756318412854</v>
      </c>
      <c r="G120" s="10">
        <f t="shared" si="90"/>
        <v>833.56895515905057</v>
      </c>
      <c r="H120" s="10">
        <f t="shared" si="84"/>
        <v>167862.41899847254</v>
      </c>
      <c r="I120" s="146">
        <f t="shared" si="162"/>
        <v>-1007.1765183431792</v>
      </c>
      <c r="J120" s="147">
        <f t="shared" si="163"/>
        <v>-1127.1765183431792</v>
      </c>
      <c r="S120" s="86">
        <v>93</v>
      </c>
      <c r="T120" s="9">
        <f t="shared" si="91"/>
        <v>93</v>
      </c>
      <c r="U120" s="10">
        <f t="shared" si="92"/>
        <v>33.54</v>
      </c>
      <c r="V120" s="10">
        <f t="shared" si="93"/>
        <v>2.5</v>
      </c>
      <c r="W120" s="10">
        <f t="shared" si="94"/>
        <v>31.04</v>
      </c>
      <c r="X120" s="10">
        <f t="shared" si="95"/>
        <v>3.2307546797147739</v>
      </c>
      <c r="Y120" s="10">
        <f t="shared" si="96"/>
        <v>27.809245320285225</v>
      </c>
      <c r="Z120" s="10">
        <f t="shared" si="97"/>
        <v>2556.7944984515339</v>
      </c>
      <c r="AA120" s="16">
        <f t="shared" si="98"/>
        <v>28.727871379245599</v>
      </c>
      <c r="AB120" s="6"/>
      <c r="AC120" s="9">
        <f t="shared" si="99"/>
        <v>93</v>
      </c>
      <c r="AD120" s="10">
        <f t="shared" si="100"/>
        <v>64.61</v>
      </c>
      <c r="AE120" s="10">
        <f t="shared" si="101"/>
        <v>5</v>
      </c>
      <c r="AF120" s="10">
        <f t="shared" si="102"/>
        <v>59.61</v>
      </c>
      <c r="AG120" s="10">
        <f t="shared" si="103"/>
        <v>7.2981545489185002</v>
      </c>
      <c r="AH120" s="10">
        <f t="shared" si="104"/>
        <v>52.311845451081496</v>
      </c>
      <c r="AI120" s="10">
        <f t="shared" si="105"/>
        <v>5421.3040662377934</v>
      </c>
      <c r="AJ120" s="16">
        <f t="shared" si="106"/>
        <v>55.340124323585513</v>
      </c>
      <c r="AK120" s="6"/>
      <c r="AL120" s="9">
        <f t="shared" si="107"/>
        <v>93</v>
      </c>
      <c r="AM120" s="10">
        <f t="shared" si="108"/>
        <v>124.91</v>
      </c>
      <c r="AN120" s="10">
        <f t="shared" si="109"/>
        <v>10</v>
      </c>
      <c r="AO120" s="10">
        <f t="shared" si="110"/>
        <v>114.91</v>
      </c>
      <c r="AP120" s="10">
        <f t="shared" si="111"/>
        <v>16.290260215908496</v>
      </c>
      <c r="AQ120" s="10">
        <f t="shared" si="112"/>
        <v>98.619739784091507</v>
      </c>
      <c r="AR120" s="10">
        <f t="shared" si="113"/>
        <v>11400.387471445434</v>
      </c>
      <c r="AS120" s="16">
        <f t="shared" si="114"/>
        <v>106.98862295711292</v>
      </c>
      <c r="AU120" s="2"/>
      <c r="AV120" s="2"/>
      <c r="AW120" s="2"/>
      <c r="AX120" s="2"/>
      <c r="AY120" s="9">
        <f t="shared" si="115"/>
        <v>93</v>
      </c>
      <c r="AZ120" s="31">
        <f t="shared" si="116"/>
        <v>93</v>
      </c>
      <c r="BA120" s="31">
        <f t="shared" si="85"/>
        <v>0</v>
      </c>
      <c r="BB120" s="10">
        <f t="shared" si="164"/>
        <v>30</v>
      </c>
      <c r="BC120" s="28">
        <f t="shared" si="117"/>
        <v>30</v>
      </c>
      <c r="BD120" s="10">
        <f t="shared" si="118"/>
        <v>0</v>
      </c>
      <c r="BE120" s="10">
        <f t="shared" si="165"/>
        <v>0</v>
      </c>
      <c r="BF120" s="44">
        <f t="shared" si="119"/>
        <v>60000</v>
      </c>
      <c r="BG120" s="80">
        <f t="shared" si="120"/>
        <v>25.695770464441502</v>
      </c>
      <c r="BH120" s="118"/>
      <c r="BI120" s="9">
        <f t="shared" si="121"/>
        <v>93</v>
      </c>
      <c r="BJ120" s="28">
        <f t="shared" si="122"/>
        <v>66.599999999999994</v>
      </c>
      <c r="BK120" s="28">
        <f t="shared" si="123"/>
        <v>5.5</v>
      </c>
      <c r="BL120" s="28">
        <f t="shared" si="124"/>
        <v>61.1</v>
      </c>
      <c r="BM120" s="28">
        <f t="shared" si="125"/>
        <v>9.9055840608186916</v>
      </c>
      <c r="BN120" s="28">
        <f t="shared" si="126"/>
        <v>51.194415939181312</v>
      </c>
      <c r="BO120" s="36">
        <f t="shared" si="127"/>
        <v>6552.52829127328</v>
      </c>
      <c r="BP120" s="80">
        <f t="shared" si="128"/>
        <v>57.044610431060129</v>
      </c>
      <c r="BQ120" s="9">
        <f t="shared" si="129"/>
        <v>93</v>
      </c>
      <c r="BR120" s="28">
        <f t="shared" si="130"/>
        <v>76.53</v>
      </c>
      <c r="BS120" s="28">
        <f t="shared" si="131"/>
        <v>6.5</v>
      </c>
      <c r="BT120" s="28">
        <f t="shared" si="132"/>
        <v>70.03</v>
      </c>
      <c r="BU120" s="28">
        <f t="shared" si="133"/>
        <v>12.836164794821878</v>
      </c>
      <c r="BV120" s="28">
        <f t="shared" si="134"/>
        <v>57.193835205178125</v>
      </c>
      <c r="BW120" s="36">
        <f t="shared" si="135"/>
        <v>8049.8576141560079</v>
      </c>
      <c r="BX120" s="80">
        <f t="shared" si="136"/>
        <v>65.549910454790265</v>
      </c>
      <c r="BY120" s="9">
        <f t="shared" si="137"/>
        <v>93</v>
      </c>
      <c r="BZ120" s="28">
        <f t="shared" si="138"/>
        <v>80.33</v>
      </c>
      <c r="CA120" s="28">
        <f t="shared" si="139"/>
        <v>7</v>
      </c>
      <c r="CB120" s="28">
        <f t="shared" si="140"/>
        <v>73.33</v>
      </c>
      <c r="CC120" s="28">
        <f t="shared" si="141"/>
        <v>15.055649822593677</v>
      </c>
      <c r="CD120" s="28">
        <f t="shared" si="142"/>
        <v>58.274350177406319</v>
      </c>
      <c r="CE120" s="36">
        <f t="shared" si="143"/>
        <v>8975.1155433788008</v>
      </c>
      <c r="CF120" s="80">
        <f t="shared" si="144"/>
        <v>68.804708046952854</v>
      </c>
      <c r="CG120" s="9">
        <f t="shared" si="145"/>
        <v>0</v>
      </c>
      <c r="CH120" s="28">
        <f t="shared" si="146"/>
        <v>0</v>
      </c>
      <c r="CI120" s="28">
        <f t="shared" si="147"/>
        <v>0</v>
      </c>
      <c r="CJ120" s="28">
        <f t="shared" si="148"/>
        <v>0</v>
      </c>
      <c r="CK120" s="28">
        <f t="shared" si="149"/>
        <v>0</v>
      </c>
      <c r="CL120" s="28">
        <f t="shared" si="150"/>
        <v>0</v>
      </c>
      <c r="CM120" s="36">
        <f t="shared" si="151"/>
        <v>0</v>
      </c>
      <c r="CN120" s="80">
        <f t="shared" si="152"/>
        <v>0</v>
      </c>
      <c r="CO120" s="9">
        <f t="shared" si="153"/>
        <v>93</v>
      </c>
      <c r="CP120" s="28">
        <f t="shared" si="154"/>
        <v>650.65651834317919</v>
      </c>
      <c r="CQ120" s="28">
        <f t="shared" si="155"/>
        <v>53.5</v>
      </c>
      <c r="CR120" s="28">
        <f t="shared" si="156"/>
        <v>597.15651834317919</v>
      </c>
      <c r="CS120" s="28">
        <f t="shared" si="157"/>
        <v>108.99099506135252</v>
      </c>
      <c r="CT120" s="28">
        <f t="shared" si="158"/>
        <v>488.16552328182667</v>
      </c>
      <c r="CU120" s="36">
        <f t="shared" si="159"/>
        <v>64906.431513529686</v>
      </c>
      <c r="CV120" s="122">
        <f t="shared" si="160"/>
        <v>0</v>
      </c>
      <c r="CW120" s="125">
        <f t="shared" si="161"/>
        <v>597.15651834317919</v>
      </c>
      <c r="CX120" s="138">
        <f t="shared" si="166"/>
        <v>1127.1765183431792</v>
      </c>
    </row>
    <row r="121" spans="2:102" x14ac:dyDescent="0.3">
      <c r="B121" s="86">
        <v>94</v>
      </c>
      <c r="C121" s="155">
        <f t="shared" si="86"/>
        <v>1127.1765183431792</v>
      </c>
      <c r="D121" s="10">
        <f t="shared" si="87"/>
        <v>120</v>
      </c>
      <c r="E121" s="10">
        <f t="shared" si="88"/>
        <v>1007.1765183431792</v>
      </c>
      <c r="F121" s="10">
        <f t="shared" si="89"/>
        <v>172.28525955010025</v>
      </c>
      <c r="G121" s="10">
        <f t="shared" si="90"/>
        <v>834.89125879307892</v>
      </c>
      <c r="H121" s="10">
        <f t="shared" si="84"/>
        <v>167027.52773967947</v>
      </c>
      <c r="I121" s="146">
        <f t="shared" si="162"/>
        <v>-1007.1765183431792</v>
      </c>
      <c r="J121" s="147">
        <f t="shared" si="163"/>
        <v>-1127.1765183431792</v>
      </c>
      <c r="S121" s="86">
        <v>94</v>
      </c>
      <c r="T121" s="9">
        <f t="shared" si="91"/>
        <v>94</v>
      </c>
      <c r="U121" s="10">
        <f t="shared" si="92"/>
        <v>33.54</v>
      </c>
      <c r="V121" s="10">
        <f t="shared" si="93"/>
        <v>2.5</v>
      </c>
      <c r="W121" s="10">
        <f t="shared" si="94"/>
        <v>31.04</v>
      </c>
      <c r="X121" s="10">
        <f t="shared" si="95"/>
        <v>3.195993123064417</v>
      </c>
      <c r="Y121" s="10">
        <f t="shared" si="96"/>
        <v>27.84400687693558</v>
      </c>
      <c r="Z121" s="10">
        <f t="shared" si="97"/>
        <v>2528.9504915745983</v>
      </c>
      <c r="AA121" s="16">
        <f t="shared" si="98"/>
        <v>28.68007126047814</v>
      </c>
      <c r="AB121" s="6"/>
      <c r="AC121" s="9">
        <f t="shared" si="99"/>
        <v>94</v>
      </c>
      <c r="AD121" s="10">
        <f t="shared" si="100"/>
        <v>64.61</v>
      </c>
      <c r="AE121" s="10">
        <f t="shared" si="101"/>
        <v>5</v>
      </c>
      <c r="AF121" s="10">
        <f t="shared" si="102"/>
        <v>59.61</v>
      </c>
      <c r="AG121" s="10">
        <f t="shared" si="103"/>
        <v>7.2284054216503906</v>
      </c>
      <c r="AH121" s="10">
        <f t="shared" si="104"/>
        <v>52.381594578349606</v>
      </c>
      <c r="AI121" s="10">
        <f t="shared" si="105"/>
        <v>5368.9224716594435</v>
      </c>
      <c r="AJ121" s="16">
        <f t="shared" si="106"/>
        <v>55.2480442498358</v>
      </c>
      <c r="AK121" s="6"/>
      <c r="AL121" s="9">
        <f t="shared" si="107"/>
        <v>94</v>
      </c>
      <c r="AM121" s="10">
        <f t="shared" si="108"/>
        <v>124.91</v>
      </c>
      <c r="AN121" s="10">
        <f t="shared" si="109"/>
        <v>10</v>
      </c>
      <c r="AO121" s="10">
        <f t="shared" si="110"/>
        <v>114.91</v>
      </c>
      <c r="AP121" s="10">
        <f t="shared" si="111"/>
        <v>16.150548917881032</v>
      </c>
      <c r="AQ121" s="10">
        <f t="shared" si="112"/>
        <v>98.759451082118971</v>
      </c>
      <c r="AR121" s="10">
        <f t="shared" si="113"/>
        <v>11301.628020363316</v>
      </c>
      <c r="AS121" s="16">
        <f t="shared" si="114"/>
        <v>106.81060528164355</v>
      </c>
      <c r="AU121" s="2"/>
      <c r="AV121" s="2"/>
      <c r="AW121" s="2"/>
      <c r="AX121" s="2"/>
      <c r="AY121" s="9">
        <f t="shared" si="115"/>
        <v>94</v>
      </c>
      <c r="AZ121" s="31">
        <f t="shared" si="116"/>
        <v>94</v>
      </c>
      <c r="BA121" s="31">
        <f t="shared" si="85"/>
        <v>0</v>
      </c>
      <c r="BB121" s="10">
        <f t="shared" si="164"/>
        <v>30</v>
      </c>
      <c r="BC121" s="28">
        <f t="shared" si="117"/>
        <v>30</v>
      </c>
      <c r="BD121" s="10">
        <f t="shared" si="118"/>
        <v>0</v>
      </c>
      <c r="BE121" s="10">
        <f t="shared" si="165"/>
        <v>0</v>
      </c>
      <c r="BF121" s="44">
        <f t="shared" si="119"/>
        <v>60000</v>
      </c>
      <c r="BG121" s="80">
        <f t="shared" si="120"/>
        <v>25.653015438710323</v>
      </c>
      <c r="BH121" s="118"/>
      <c r="BI121" s="9">
        <f t="shared" si="121"/>
        <v>94</v>
      </c>
      <c r="BJ121" s="28">
        <f t="shared" si="122"/>
        <v>66.599999999999994</v>
      </c>
      <c r="BK121" s="28">
        <f t="shared" si="123"/>
        <v>5.5</v>
      </c>
      <c r="BL121" s="28">
        <f t="shared" si="124"/>
        <v>61.1</v>
      </c>
      <c r="BM121" s="28">
        <f t="shared" si="125"/>
        <v>9.8287924369099198</v>
      </c>
      <c r="BN121" s="28">
        <f t="shared" si="126"/>
        <v>51.27120756309008</v>
      </c>
      <c r="BO121" s="36">
        <f t="shared" si="127"/>
        <v>6501.2570837101903</v>
      </c>
      <c r="BP121" s="80">
        <f t="shared" si="128"/>
        <v>56.949694273936913</v>
      </c>
      <c r="BQ121" s="9">
        <f t="shared" si="129"/>
        <v>94</v>
      </c>
      <c r="BR121" s="28">
        <f t="shared" si="130"/>
        <v>76.53</v>
      </c>
      <c r="BS121" s="28">
        <f t="shared" si="131"/>
        <v>6.5</v>
      </c>
      <c r="BT121" s="28">
        <f t="shared" si="132"/>
        <v>70.03</v>
      </c>
      <c r="BU121" s="28">
        <f t="shared" si="133"/>
        <v>12.745607889080345</v>
      </c>
      <c r="BV121" s="28">
        <f t="shared" si="134"/>
        <v>57.284392110919654</v>
      </c>
      <c r="BW121" s="36">
        <f t="shared" si="135"/>
        <v>7992.5732220450882</v>
      </c>
      <c r="BX121" s="80">
        <f t="shared" si="136"/>
        <v>65.440842384150031</v>
      </c>
      <c r="BY121" s="9">
        <f t="shared" si="137"/>
        <v>94</v>
      </c>
      <c r="BZ121" s="28">
        <f t="shared" si="138"/>
        <v>80.33</v>
      </c>
      <c r="CA121" s="28">
        <f t="shared" si="139"/>
        <v>7</v>
      </c>
      <c r="CB121" s="28">
        <f t="shared" si="140"/>
        <v>73.33</v>
      </c>
      <c r="CC121" s="28">
        <f t="shared" si="141"/>
        <v>14.958525905631335</v>
      </c>
      <c r="CD121" s="28">
        <f t="shared" si="142"/>
        <v>58.371474094368665</v>
      </c>
      <c r="CE121" s="36">
        <f t="shared" si="143"/>
        <v>8916.744069284432</v>
      </c>
      <c r="CF121" s="80">
        <f t="shared" si="144"/>
        <v>68.690224339720004</v>
      </c>
      <c r="CG121" s="9">
        <f t="shared" si="145"/>
        <v>0</v>
      </c>
      <c r="CH121" s="28">
        <f t="shared" si="146"/>
        <v>0</v>
      </c>
      <c r="CI121" s="28">
        <f t="shared" si="147"/>
        <v>0</v>
      </c>
      <c r="CJ121" s="28">
        <f t="shared" si="148"/>
        <v>0</v>
      </c>
      <c r="CK121" s="28">
        <f t="shared" si="149"/>
        <v>0</v>
      </c>
      <c r="CL121" s="28">
        <f t="shared" si="150"/>
        <v>0</v>
      </c>
      <c r="CM121" s="36">
        <f t="shared" si="151"/>
        <v>0</v>
      </c>
      <c r="CN121" s="80">
        <f t="shared" si="152"/>
        <v>0</v>
      </c>
      <c r="CO121" s="9">
        <f t="shared" si="153"/>
        <v>94</v>
      </c>
      <c r="CP121" s="28">
        <f t="shared" si="154"/>
        <v>650.65651834317919</v>
      </c>
      <c r="CQ121" s="28">
        <f t="shared" si="155"/>
        <v>53.5</v>
      </c>
      <c r="CR121" s="28">
        <f t="shared" si="156"/>
        <v>597.15651834317919</v>
      </c>
      <c r="CS121" s="28">
        <f t="shared" si="157"/>
        <v>108.1773858558828</v>
      </c>
      <c r="CT121" s="28">
        <f t="shared" si="158"/>
        <v>488.9791324872964</v>
      </c>
      <c r="CU121" s="36">
        <f t="shared" si="159"/>
        <v>64417.452381042393</v>
      </c>
      <c r="CV121" s="122">
        <f t="shared" si="160"/>
        <v>0</v>
      </c>
      <c r="CW121" s="125">
        <f t="shared" si="161"/>
        <v>597.15651834317919</v>
      </c>
      <c r="CX121" s="138">
        <f t="shared" si="166"/>
        <v>1127.1765183431792</v>
      </c>
    </row>
    <row r="122" spans="2:102" x14ac:dyDescent="0.3">
      <c r="B122" s="86">
        <v>95</v>
      </c>
      <c r="C122" s="155">
        <f t="shared" si="86"/>
        <v>1127.1765183431792</v>
      </c>
      <c r="D122" s="10">
        <f t="shared" si="87"/>
        <v>120</v>
      </c>
      <c r="E122" s="10">
        <f t="shared" si="88"/>
        <v>1007.1765183431792</v>
      </c>
      <c r="F122" s="10">
        <f t="shared" si="89"/>
        <v>170.96084508321024</v>
      </c>
      <c r="G122" s="10">
        <f t="shared" si="90"/>
        <v>836.21567325996898</v>
      </c>
      <c r="H122" s="10">
        <f t="shared" si="84"/>
        <v>166191.31206641949</v>
      </c>
      <c r="I122" s="146">
        <f t="shared" si="162"/>
        <v>-1007.1765183431792</v>
      </c>
      <c r="J122" s="147">
        <f t="shared" si="163"/>
        <v>-1127.1765183431792</v>
      </c>
      <c r="S122" s="86">
        <v>95</v>
      </c>
      <c r="T122" s="9">
        <f t="shared" si="91"/>
        <v>95</v>
      </c>
      <c r="U122" s="10">
        <f t="shared" si="92"/>
        <v>33.54</v>
      </c>
      <c r="V122" s="10">
        <f t="shared" si="93"/>
        <v>2.5</v>
      </c>
      <c r="W122" s="10">
        <f t="shared" si="94"/>
        <v>31.04</v>
      </c>
      <c r="X122" s="10">
        <f t="shared" si="95"/>
        <v>3.1611881144682479</v>
      </c>
      <c r="Y122" s="10">
        <f t="shared" si="96"/>
        <v>27.87881188553175</v>
      </c>
      <c r="Z122" s="10">
        <f t="shared" si="97"/>
        <v>2501.0716796890665</v>
      </c>
      <c r="AA122" s="16">
        <f t="shared" si="98"/>
        <v>28.632350676018103</v>
      </c>
      <c r="AB122" s="6"/>
      <c r="AC122" s="9">
        <f t="shared" si="99"/>
        <v>95</v>
      </c>
      <c r="AD122" s="10">
        <f t="shared" si="100"/>
        <v>64.61</v>
      </c>
      <c r="AE122" s="10">
        <f t="shared" si="101"/>
        <v>5</v>
      </c>
      <c r="AF122" s="10">
        <f t="shared" si="102"/>
        <v>59.61</v>
      </c>
      <c r="AG122" s="10">
        <f t="shared" si="103"/>
        <v>7.1585632955459246</v>
      </c>
      <c r="AH122" s="10">
        <f t="shared" si="104"/>
        <v>52.451436704454075</v>
      </c>
      <c r="AI122" s="10">
        <f t="shared" si="105"/>
        <v>5316.4710349549896</v>
      </c>
      <c r="AJ122" s="16">
        <f t="shared" si="106"/>
        <v>55.156117387523246</v>
      </c>
      <c r="AK122" s="6"/>
      <c r="AL122" s="9">
        <f t="shared" si="107"/>
        <v>95</v>
      </c>
      <c r="AM122" s="10">
        <f t="shared" si="108"/>
        <v>124.91</v>
      </c>
      <c r="AN122" s="10">
        <f t="shared" si="109"/>
        <v>10</v>
      </c>
      <c r="AO122" s="10">
        <f t="shared" si="110"/>
        <v>114.91</v>
      </c>
      <c r="AP122" s="10">
        <f t="shared" si="111"/>
        <v>16.010639695514698</v>
      </c>
      <c r="AQ122" s="10">
        <f t="shared" si="112"/>
        <v>98.899360304485299</v>
      </c>
      <c r="AR122" s="10">
        <f t="shared" si="113"/>
        <v>11202.72866005883</v>
      </c>
      <c r="AS122" s="16">
        <f t="shared" si="114"/>
        <v>106.63288380862913</v>
      </c>
      <c r="AU122" s="2"/>
      <c r="AV122" s="2"/>
      <c r="AW122" s="2"/>
      <c r="AX122" s="2"/>
      <c r="AY122" s="9">
        <f t="shared" si="115"/>
        <v>95</v>
      </c>
      <c r="AZ122" s="31">
        <f t="shared" si="116"/>
        <v>95</v>
      </c>
      <c r="BA122" s="31">
        <f t="shared" si="85"/>
        <v>0</v>
      </c>
      <c r="BB122" s="10">
        <f t="shared" si="164"/>
        <v>30</v>
      </c>
      <c r="BC122" s="28">
        <f t="shared" si="117"/>
        <v>30</v>
      </c>
      <c r="BD122" s="10">
        <f t="shared" si="118"/>
        <v>0</v>
      </c>
      <c r="BE122" s="10">
        <f t="shared" si="165"/>
        <v>0</v>
      </c>
      <c r="BF122" s="44">
        <f t="shared" si="119"/>
        <v>60000</v>
      </c>
      <c r="BG122" s="80">
        <f t="shared" si="120"/>
        <v>25.610331552788999</v>
      </c>
      <c r="BH122" s="118"/>
      <c r="BI122" s="9">
        <f t="shared" si="121"/>
        <v>95</v>
      </c>
      <c r="BJ122" s="28">
        <f t="shared" si="122"/>
        <v>66.599999999999994</v>
      </c>
      <c r="BK122" s="28">
        <f t="shared" si="123"/>
        <v>5.5</v>
      </c>
      <c r="BL122" s="28">
        <f t="shared" si="124"/>
        <v>61.1</v>
      </c>
      <c r="BM122" s="28">
        <f t="shared" si="125"/>
        <v>9.7518856255652846</v>
      </c>
      <c r="BN122" s="28">
        <f t="shared" si="126"/>
        <v>51.348114374434715</v>
      </c>
      <c r="BO122" s="36">
        <f t="shared" si="127"/>
        <v>6449.9089693357555</v>
      </c>
      <c r="BP122" s="80">
        <f t="shared" si="128"/>
        <v>56.854936047191579</v>
      </c>
      <c r="BQ122" s="9">
        <f t="shared" si="129"/>
        <v>95</v>
      </c>
      <c r="BR122" s="28">
        <f t="shared" si="130"/>
        <v>76.53</v>
      </c>
      <c r="BS122" s="28">
        <f t="shared" si="131"/>
        <v>6.5</v>
      </c>
      <c r="BT122" s="28">
        <f t="shared" si="132"/>
        <v>70.03</v>
      </c>
      <c r="BU122" s="28">
        <f t="shared" si="133"/>
        <v>12.65490760157139</v>
      </c>
      <c r="BV122" s="28">
        <f t="shared" si="134"/>
        <v>57.375092398428613</v>
      </c>
      <c r="BW122" s="36">
        <f t="shared" si="135"/>
        <v>7935.1981296466593</v>
      </c>
      <c r="BX122" s="80">
        <f t="shared" si="136"/>
        <v>65.331955791164745</v>
      </c>
      <c r="BY122" s="9">
        <f t="shared" si="137"/>
        <v>95</v>
      </c>
      <c r="BZ122" s="28">
        <f t="shared" si="138"/>
        <v>80.33</v>
      </c>
      <c r="CA122" s="28">
        <f t="shared" si="139"/>
        <v>7</v>
      </c>
      <c r="CB122" s="28">
        <f t="shared" si="140"/>
        <v>73.33</v>
      </c>
      <c r="CC122" s="28">
        <f t="shared" si="141"/>
        <v>14.861240115474054</v>
      </c>
      <c r="CD122" s="28">
        <f t="shared" si="142"/>
        <v>58.468759884525944</v>
      </c>
      <c r="CE122" s="36">
        <f t="shared" si="143"/>
        <v>8858.2753093999054</v>
      </c>
      <c r="CF122" s="80">
        <f t="shared" si="144"/>
        <v>68.575931121184681</v>
      </c>
      <c r="CG122" s="9">
        <f t="shared" si="145"/>
        <v>0</v>
      </c>
      <c r="CH122" s="28">
        <f t="shared" si="146"/>
        <v>0</v>
      </c>
      <c r="CI122" s="28">
        <f t="shared" si="147"/>
        <v>0</v>
      </c>
      <c r="CJ122" s="28">
        <f t="shared" si="148"/>
        <v>0</v>
      </c>
      <c r="CK122" s="28">
        <f t="shared" si="149"/>
        <v>0</v>
      </c>
      <c r="CL122" s="28">
        <f t="shared" si="150"/>
        <v>0</v>
      </c>
      <c r="CM122" s="36">
        <f t="shared" si="151"/>
        <v>0</v>
      </c>
      <c r="CN122" s="80">
        <f t="shared" si="152"/>
        <v>0</v>
      </c>
      <c r="CO122" s="9">
        <f t="shared" si="153"/>
        <v>95</v>
      </c>
      <c r="CP122" s="28">
        <f t="shared" si="154"/>
        <v>650.65651834317919</v>
      </c>
      <c r="CQ122" s="28">
        <f t="shared" si="155"/>
        <v>53.5</v>
      </c>
      <c r="CR122" s="28">
        <f t="shared" si="156"/>
        <v>597.15651834317919</v>
      </c>
      <c r="CS122" s="28">
        <f t="shared" si="157"/>
        <v>107.36242063507065</v>
      </c>
      <c r="CT122" s="28">
        <f t="shared" si="158"/>
        <v>489.79409770810855</v>
      </c>
      <c r="CU122" s="36">
        <f t="shared" si="159"/>
        <v>63927.658283334284</v>
      </c>
      <c r="CV122" s="122">
        <f t="shared" si="160"/>
        <v>0</v>
      </c>
      <c r="CW122" s="125">
        <f t="shared" si="161"/>
        <v>597.15651834317919</v>
      </c>
      <c r="CX122" s="138">
        <f t="shared" si="166"/>
        <v>1127.1765183431792</v>
      </c>
    </row>
    <row r="123" spans="2:102" x14ac:dyDescent="0.3">
      <c r="B123" s="86">
        <v>96</v>
      </c>
      <c r="C123" s="155">
        <f t="shared" si="86"/>
        <v>1127.1765183431792</v>
      </c>
      <c r="D123" s="10">
        <f t="shared" si="87"/>
        <v>120</v>
      </c>
      <c r="E123" s="10">
        <f t="shared" si="88"/>
        <v>1007.1765183431792</v>
      </c>
      <c r="F123" s="10">
        <f t="shared" si="89"/>
        <v>169.63431639513584</v>
      </c>
      <c r="G123" s="10">
        <f t="shared" si="90"/>
        <v>837.54220194804338</v>
      </c>
      <c r="H123" s="10">
        <f t="shared" si="84"/>
        <v>165353.76986447143</v>
      </c>
      <c r="I123" s="146">
        <f t="shared" si="162"/>
        <v>-1007.1765183431792</v>
      </c>
      <c r="J123" s="147">
        <f t="shared" si="163"/>
        <v>-1127.1765183431792</v>
      </c>
      <c r="S123" s="86">
        <v>96</v>
      </c>
      <c r="T123" s="9">
        <f t="shared" si="91"/>
        <v>96</v>
      </c>
      <c r="U123" s="10">
        <f t="shared" si="92"/>
        <v>33.54</v>
      </c>
      <c r="V123" s="10">
        <f t="shared" si="93"/>
        <v>2.5</v>
      </c>
      <c r="W123" s="10">
        <f t="shared" si="94"/>
        <v>31.04</v>
      </c>
      <c r="X123" s="10">
        <f t="shared" si="95"/>
        <v>3.1263395996113328</v>
      </c>
      <c r="Y123" s="10">
        <f t="shared" si="96"/>
        <v>27.913660400388665</v>
      </c>
      <c r="Z123" s="10">
        <f t="shared" si="97"/>
        <v>2473.1580192886777</v>
      </c>
      <c r="AA123" s="16">
        <f t="shared" si="98"/>
        <v>28.58470949352888</v>
      </c>
      <c r="AB123" s="6"/>
      <c r="AC123" s="9">
        <f t="shared" si="99"/>
        <v>96</v>
      </c>
      <c r="AD123" s="10">
        <f t="shared" si="100"/>
        <v>64.61</v>
      </c>
      <c r="AE123" s="10">
        <f t="shared" si="101"/>
        <v>5</v>
      </c>
      <c r="AF123" s="10">
        <f t="shared" si="102"/>
        <v>59.61</v>
      </c>
      <c r="AG123" s="10">
        <f t="shared" si="103"/>
        <v>7.0886280466066536</v>
      </c>
      <c r="AH123" s="10">
        <f t="shared" si="104"/>
        <v>52.521371953393349</v>
      </c>
      <c r="AI123" s="10">
        <f t="shared" si="105"/>
        <v>5263.9496630015965</v>
      </c>
      <c r="AJ123" s="16">
        <f t="shared" si="106"/>
        <v>55.064343481720364</v>
      </c>
      <c r="AK123" s="6"/>
      <c r="AL123" s="9">
        <f t="shared" si="107"/>
        <v>96</v>
      </c>
      <c r="AM123" s="10">
        <f t="shared" si="108"/>
        <v>124.91</v>
      </c>
      <c r="AN123" s="10">
        <f t="shared" si="109"/>
        <v>10</v>
      </c>
      <c r="AO123" s="10">
        <f t="shared" si="110"/>
        <v>114.91</v>
      </c>
      <c r="AP123" s="10">
        <f t="shared" si="111"/>
        <v>15.870532268416676</v>
      </c>
      <c r="AQ123" s="10">
        <f t="shared" si="112"/>
        <v>99.039467731583315</v>
      </c>
      <c r="AR123" s="10">
        <f t="shared" si="113"/>
        <v>11103.689192327247</v>
      </c>
      <c r="AS123" s="16">
        <f t="shared" si="114"/>
        <v>106.45545804522041</v>
      </c>
      <c r="AU123" s="2"/>
      <c r="AV123" s="2"/>
      <c r="AW123" s="2"/>
      <c r="AX123" s="2"/>
      <c r="AY123" s="9">
        <f t="shared" si="115"/>
        <v>96</v>
      </c>
      <c r="AZ123" s="31">
        <f t="shared" si="116"/>
        <v>96</v>
      </c>
      <c r="BA123" s="31">
        <f t="shared" si="85"/>
        <v>0</v>
      </c>
      <c r="BB123" s="10">
        <f t="shared" si="164"/>
        <v>30</v>
      </c>
      <c r="BC123" s="28">
        <f t="shared" si="117"/>
        <v>30</v>
      </c>
      <c r="BD123" s="10">
        <f t="shared" si="118"/>
        <v>0</v>
      </c>
      <c r="BE123" s="10">
        <f t="shared" si="165"/>
        <v>0</v>
      </c>
      <c r="BF123" s="44">
        <f t="shared" si="119"/>
        <v>60000</v>
      </c>
      <c r="BG123" s="80">
        <f t="shared" si="120"/>
        <v>25.567718688308481</v>
      </c>
      <c r="BH123" s="118"/>
      <c r="BI123" s="9">
        <f t="shared" si="121"/>
        <v>96</v>
      </c>
      <c r="BJ123" s="28">
        <f t="shared" si="122"/>
        <v>66.599999999999994</v>
      </c>
      <c r="BK123" s="28">
        <f t="shared" si="123"/>
        <v>5.5</v>
      </c>
      <c r="BL123" s="28">
        <f t="shared" si="124"/>
        <v>61.1</v>
      </c>
      <c r="BM123" s="28">
        <f t="shared" si="125"/>
        <v>9.6748634540036331</v>
      </c>
      <c r="BN123" s="28">
        <f t="shared" si="126"/>
        <v>51.425136545996367</v>
      </c>
      <c r="BO123" s="36">
        <f t="shared" si="127"/>
        <v>6398.4838327897587</v>
      </c>
      <c r="BP123" s="80">
        <f t="shared" si="128"/>
        <v>56.760335488044824</v>
      </c>
      <c r="BQ123" s="9">
        <f t="shared" si="129"/>
        <v>96</v>
      </c>
      <c r="BR123" s="28">
        <f t="shared" si="130"/>
        <v>76.53</v>
      </c>
      <c r="BS123" s="28">
        <f t="shared" si="131"/>
        <v>6.5</v>
      </c>
      <c r="BT123" s="28">
        <f t="shared" si="132"/>
        <v>70.03</v>
      </c>
      <c r="BU123" s="28">
        <f t="shared" si="133"/>
        <v>12.564063705273876</v>
      </c>
      <c r="BV123" s="28">
        <f t="shared" si="134"/>
        <v>57.465936294726127</v>
      </c>
      <c r="BW123" s="36">
        <f t="shared" si="135"/>
        <v>7877.7321933519333</v>
      </c>
      <c r="BX123" s="80">
        <f t="shared" si="136"/>
        <v>65.223250373874933</v>
      </c>
      <c r="BY123" s="9">
        <f t="shared" si="137"/>
        <v>96</v>
      </c>
      <c r="BZ123" s="28">
        <f t="shared" si="138"/>
        <v>80.33</v>
      </c>
      <c r="CA123" s="28">
        <f t="shared" si="139"/>
        <v>7</v>
      </c>
      <c r="CB123" s="28">
        <f t="shared" si="140"/>
        <v>73.33</v>
      </c>
      <c r="CC123" s="28">
        <f t="shared" si="141"/>
        <v>14.763792182333177</v>
      </c>
      <c r="CD123" s="28">
        <f t="shared" si="142"/>
        <v>58.566207817666822</v>
      </c>
      <c r="CE123" s="36">
        <f t="shared" si="143"/>
        <v>8799.7091015822389</v>
      </c>
      <c r="CF123" s="80">
        <f t="shared" si="144"/>
        <v>68.461828074394006</v>
      </c>
      <c r="CG123" s="9">
        <f t="shared" si="145"/>
        <v>0</v>
      </c>
      <c r="CH123" s="28">
        <f t="shared" si="146"/>
        <v>0</v>
      </c>
      <c r="CI123" s="28">
        <f t="shared" si="147"/>
        <v>0</v>
      </c>
      <c r="CJ123" s="28">
        <f t="shared" si="148"/>
        <v>0</v>
      </c>
      <c r="CK123" s="28">
        <f t="shared" si="149"/>
        <v>0</v>
      </c>
      <c r="CL123" s="28">
        <f t="shared" si="150"/>
        <v>0</v>
      </c>
      <c r="CM123" s="36">
        <f t="shared" si="151"/>
        <v>0</v>
      </c>
      <c r="CN123" s="80">
        <f t="shared" si="152"/>
        <v>0</v>
      </c>
      <c r="CO123" s="9">
        <f t="shared" si="153"/>
        <v>96</v>
      </c>
      <c r="CP123" s="28">
        <f t="shared" si="154"/>
        <v>650.65651834317919</v>
      </c>
      <c r="CQ123" s="28">
        <f t="shared" si="155"/>
        <v>53.5</v>
      </c>
      <c r="CR123" s="28">
        <f t="shared" si="156"/>
        <v>597.15651834317919</v>
      </c>
      <c r="CS123" s="28">
        <f t="shared" si="157"/>
        <v>106.54609713889049</v>
      </c>
      <c r="CT123" s="28">
        <f t="shared" si="158"/>
        <v>490.61042120428868</v>
      </c>
      <c r="CU123" s="36">
        <f t="shared" si="159"/>
        <v>63437.047862129992</v>
      </c>
      <c r="CV123" s="122">
        <f t="shared" si="160"/>
        <v>0</v>
      </c>
      <c r="CW123" s="125">
        <f t="shared" si="161"/>
        <v>597.15651834317919</v>
      </c>
      <c r="CX123" s="138">
        <f t="shared" si="166"/>
        <v>1127.1765183431792</v>
      </c>
    </row>
    <row r="124" spans="2:102" x14ac:dyDescent="0.3">
      <c r="B124" s="86">
        <v>97</v>
      </c>
      <c r="C124" s="155">
        <f t="shared" si="86"/>
        <v>1127.1765183431792</v>
      </c>
      <c r="D124" s="10">
        <f t="shared" si="87"/>
        <v>120</v>
      </c>
      <c r="E124" s="10">
        <f t="shared" si="88"/>
        <v>1007.1765183431792</v>
      </c>
      <c r="F124" s="10">
        <f t="shared" si="89"/>
        <v>168.30567009208886</v>
      </c>
      <c r="G124" s="10">
        <f t="shared" si="90"/>
        <v>838.87084825109037</v>
      </c>
      <c r="H124" s="10">
        <f t="shared" si="84"/>
        <v>164514.89901622036</v>
      </c>
      <c r="I124" s="146">
        <f t="shared" si="162"/>
        <v>-1007.1765183431792</v>
      </c>
      <c r="J124" s="147">
        <f t="shared" si="163"/>
        <v>-1127.1765183431792</v>
      </c>
      <c r="S124" s="86">
        <v>97</v>
      </c>
      <c r="T124" s="9">
        <f t="shared" si="91"/>
        <v>97</v>
      </c>
      <c r="U124" s="10">
        <f t="shared" si="92"/>
        <v>33.54</v>
      </c>
      <c r="V124" s="10">
        <f t="shared" si="93"/>
        <v>2.5</v>
      </c>
      <c r="W124" s="10">
        <f t="shared" si="94"/>
        <v>31.04</v>
      </c>
      <c r="X124" s="10">
        <f t="shared" si="95"/>
        <v>3.0914475241108472</v>
      </c>
      <c r="Y124" s="10">
        <f t="shared" si="96"/>
        <v>27.948552475889151</v>
      </c>
      <c r="Z124" s="10">
        <f t="shared" si="97"/>
        <v>2445.2094668127884</v>
      </c>
      <c r="AA124" s="16">
        <f t="shared" si="98"/>
        <v>28.537147580894054</v>
      </c>
      <c r="AB124" s="6"/>
      <c r="AC124" s="9">
        <f t="shared" si="99"/>
        <v>97</v>
      </c>
      <c r="AD124" s="10">
        <f t="shared" si="100"/>
        <v>64.61</v>
      </c>
      <c r="AE124" s="10">
        <f t="shared" si="101"/>
        <v>5</v>
      </c>
      <c r="AF124" s="10">
        <f t="shared" si="102"/>
        <v>59.61</v>
      </c>
      <c r="AG124" s="10">
        <f t="shared" si="103"/>
        <v>7.0185995506687959</v>
      </c>
      <c r="AH124" s="10">
        <f t="shared" si="104"/>
        <v>52.591400449331204</v>
      </c>
      <c r="AI124" s="10">
        <f t="shared" si="105"/>
        <v>5211.3582625522649</v>
      </c>
      <c r="AJ124" s="16">
        <f t="shared" si="106"/>
        <v>54.972722277923815</v>
      </c>
      <c r="AK124" s="6"/>
      <c r="AL124" s="9">
        <f t="shared" si="107"/>
        <v>97</v>
      </c>
      <c r="AM124" s="10">
        <f t="shared" si="108"/>
        <v>124.91</v>
      </c>
      <c r="AN124" s="10">
        <f t="shared" si="109"/>
        <v>10</v>
      </c>
      <c r="AO124" s="10">
        <f t="shared" si="110"/>
        <v>114.91</v>
      </c>
      <c r="AP124" s="10">
        <f t="shared" si="111"/>
        <v>15.730226355796935</v>
      </c>
      <c r="AQ124" s="10">
        <f t="shared" si="112"/>
        <v>99.179773644203067</v>
      </c>
      <c r="AR124" s="10">
        <f t="shared" si="113"/>
        <v>11004.509418683045</v>
      </c>
      <c r="AS124" s="16">
        <f t="shared" si="114"/>
        <v>106.27832749938808</v>
      </c>
      <c r="AU124" s="2"/>
      <c r="AV124" s="2"/>
      <c r="AW124" s="2"/>
      <c r="AX124" s="2"/>
      <c r="AY124" s="9">
        <f t="shared" si="115"/>
        <v>97</v>
      </c>
      <c r="AZ124" s="31">
        <f t="shared" si="116"/>
        <v>97</v>
      </c>
      <c r="BA124" s="31">
        <f t="shared" si="85"/>
        <v>0</v>
      </c>
      <c r="BB124" s="10">
        <f t="shared" si="164"/>
        <v>30</v>
      </c>
      <c r="BC124" s="28">
        <f t="shared" si="117"/>
        <v>30</v>
      </c>
      <c r="BD124" s="10">
        <f t="shared" si="118"/>
        <v>0</v>
      </c>
      <c r="BE124" s="10">
        <f t="shared" si="165"/>
        <v>0</v>
      </c>
      <c r="BF124" s="44">
        <f t="shared" si="119"/>
        <v>60000</v>
      </c>
      <c r="BG124" s="80">
        <f t="shared" si="120"/>
        <v>25.52517672709665</v>
      </c>
      <c r="BH124" s="118"/>
      <c r="BI124" s="9">
        <f t="shared" si="121"/>
        <v>97</v>
      </c>
      <c r="BJ124" s="28">
        <f t="shared" si="122"/>
        <v>66.599999999999994</v>
      </c>
      <c r="BK124" s="28">
        <f t="shared" si="123"/>
        <v>5.5</v>
      </c>
      <c r="BL124" s="28">
        <f t="shared" si="124"/>
        <v>61.1</v>
      </c>
      <c r="BM124" s="28">
        <f t="shared" si="125"/>
        <v>9.5977257491846384</v>
      </c>
      <c r="BN124" s="28">
        <f t="shared" si="126"/>
        <v>51.502274250815361</v>
      </c>
      <c r="BO124" s="36">
        <f t="shared" si="127"/>
        <v>6346.9815585389433</v>
      </c>
      <c r="BP124" s="80">
        <f t="shared" si="128"/>
        <v>56.665892334154556</v>
      </c>
      <c r="BQ124" s="9">
        <f t="shared" si="129"/>
        <v>97</v>
      </c>
      <c r="BR124" s="28">
        <f t="shared" si="130"/>
        <v>76.53</v>
      </c>
      <c r="BS124" s="28">
        <f t="shared" si="131"/>
        <v>6.5</v>
      </c>
      <c r="BT124" s="28">
        <f t="shared" si="132"/>
        <v>70.03</v>
      </c>
      <c r="BU124" s="28">
        <f t="shared" si="133"/>
        <v>12.473075972807228</v>
      </c>
      <c r="BV124" s="28">
        <f t="shared" si="134"/>
        <v>57.556924027192771</v>
      </c>
      <c r="BW124" s="36">
        <f t="shared" si="135"/>
        <v>7820.1752693247408</v>
      </c>
      <c r="BX124" s="80">
        <f t="shared" si="136"/>
        <v>65.114725830823559</v>
      </c>
      <c r="BY124" s="9">
        <f t="shared" si="137"/>
        <v>97</v>
      </c>
      <c r="BZ124" s="28">
        <f t="shared" si="138"/>
        <v>80.33</v>
      </c>
      <c r="CA124" s="28">
        <f t="shared" si="139"/>
        <v>7</v>
      </c>
      <c r="CB124" s="28">
        <f t="shared" si="140"/>
        <v>73.33</v>
      </c>
      <c r="CC124" s="28">
        <f t="shared" si="141"/>
        <v>14.666181835970399</v>
      </c>
      <c r="CD124" s="28">
        <f t="shared" si="142"/>
        <v>58.6638181640296</v>
      </c>
      <c r="CE124" s="36">
        <f t="shared" si="143"/>
        <v>8741.0452834182088</v>
      </c>
      <c r="CF124" s="80">
        <f t="shared" si="144"/>
        <v>68.347914882922467</v>
      </c>
      <c r="CG124" s="9">
        <f t="shared" si="145"/>
        <v>0</v>
      </c>
      <c r="CH124" s="28">
        <f t="shared" si="146"/>
        <v>0</v>
      </c>
      <c r="CI124" s="28">
        <f t="shared" si="147"/>
        <v>0</v>
      </c>
      <c r="CJ124" s="28">
        <f t="shared" si="148"/>
        <v>0</v>
      </c>
      <c r="CK124" s="28">
        <f t="shared" si="149"/>
        <v>0</v>
      </c>
      <c r="CL124" s="28">
        <f t="shared" si="150"/>
        <v>0</v>
      </c>
      <c r="CM124" s="36">
        <f t="shared" si="151"/>
        <v>0</v>
      </c>
      <c r="CN124" s="80">
        <f t="shared" si="152"/>
        <v>0</v>
      </c>
      <c r="CO124" s="9">
        <f t="shared" si="153"/>
        <v>97</v>
      </c>
      <c r="CP124" s="28">
        <f t="shared" si="154"/>
        <v>650.65651834317919</v>
      </c>
      <c r="CQ124" s="28">
        <f t="shared" si="155"/>
        <v>53.5</v>
      </c>
      <c r="CR124" s="28">
        <f t="shared" si="156"/>
        <v>597.15651834317919</v>
      </c>
      <c r="CS124" s="28">
        <f t="shared" si="157"/>
        <v>105.72841310355</v>
      </c>
      <c r="CT124" s="28">
        <f t="shared" si="158"/>
        <v>491.42810523962919</v>
      </c>
      <c r="CU124" s="36">
        <f t="shared" si="159"/>
        <v>62945.619756890359</v>
      </c>
      <c r="CV124" s="122">
        <f t="shared" si="160"/>
        <v>0</v>
      </c>
      <c r="CW124" s="125">
        <f t="shared" si="161"/>
        <v>597.15651834317919</v>
      </c>
      <c r="CX124" s="138">
        <f t="shared" si="166"/>
        <v>1127.1765183431792</v>
      </c>
    </row>
    <row r="125" spans="2:102" x14ac:dyDescent="0.3">
      <c r="B125" s="86">
        <v>98</v>
      </c>
      <c r="C125" s="155">
        <f t="shared" si="86"/>
        <v>1127.1765183431792</v>
      </c>
      <c r="D125" s="10">
        <f t="shared" si="87"/>
        <v>120</v>
      </c>
      <c r="E125" s="10">
        <f t="shared" si="88"/>
        <v>1007.1765183431792</v>
      </c>
      <c r="F125" s="10">
        <f t="shared" si="89"/>
        <v>166.97490277480685</v>
      </c>
      <c r="G125" s="10">
        <f t="shared" si="90"/>
        <v>840.20161556837229</v>
      </c>
      <c r="H125" s="10">
        <f t="shared" si="84"/>
        <v>163674.69740065199</v>
      </c>
      <c r="I125" s="146">
        <f t="shared" si="162"/>
        <v>-1007.1765183431792</v>
      </c>
      <c r="J125" s="147">
        <f t="shared" si="163"/>
        <v>-1127.1765183431792</v>
      </c>
      <c r="S125" s="86">
        <v>98</v>
      </c>
      <c r="T125" s="9">
        <f t="shared" si="91"/>
        <v>98</v>
      </c>
      <c r="U125" s="10">
        <f t="shared" si="92"/>
        <v>33.54</v>
      </c>
      <c r="V125" s="10">
        <f t="shared" si="93"/>
        <v>2.5</v>
      </c>
      <c r="W125" s="10">
        <f t="shared" si="94"/>
        <v>31.04</v>
      </c>
      <c r="X125" s="10">
        <f t="shared" si="95"/>
        <v>3.0565118335159855</v>
      </c>
      <c r="Y125" s="10">
        <f t="shared" si="96"/>
        <v>27.983488166484015</v>
      </c>
      <c r="Z125" s="10">
        <f t="shared" si="97"/>
        <v>2417.2259786463042</v>
      </c>
      <c r="AA125" s="16">
        <f t="shared" si="98"/>
        <v>28.489664806217029</v>
      </c>
      <c r="AB125" s="6"/>
      <c r="AC125" s="9">
        <f t="shared" si="99"/>
        <v>98</v>
      </c>
      <c r="AD125" s="10">
        <f t="shared" si="100"/>
        <v>64.61</v>
      </c>
      <c r="AE125" s="10">
        <f t="shared" si="101"/>
        <v>5</v>
      </c>
      <c r="AF125" s="10">
        <f t="shared" si="102"/>
        <v>59.61</v>
      </c>
      <c r="AG125" s="10">
        <f t="shared" si="103"/>
        <v>6.94847768340302</v>
      </c>
      <c r="AH125" s="10">
        <f t="shared" si="104"/>
        <v>52.661522316596979</v>
      </c>
      <c r="AI125" s="10">
        <f t="shared" si="105"/>
        <v>5158.6967402356677</v>
      </c>
      <c r="AJ125" s="16">
        <f t="shared" si="106"/>
        <v>54.881253522053733</v>
      </c>
      <c r="AK125" s="6"/>
      <c r="AL125" s="9">
        <f t="shared" si="107"/>
        <v>98</v>
      </c>
      <c r="AM125" s="10">
        <f t="shared" si="108"/>
        <v>124.91</v>
      </c>
      <c r="AN125" s="10">
        <f t="shared" si="109"/>
        <v>10</v>
      </c>
      <c r="AO125" s="10">
        <f t="shared" si="110"/>
        <v>114.91</v>
      </c>
      <c r="AP125" s="10">
        <f t="shared" si="111"/>
        <v>15.589721676467647</v>
      </c>
      <c r="AQ125" s="10">
        <f t="shared" si="112"/>
        <v>99.320278323532349</v>
      </c>
      <c r="AR125" s="10">
        <f t="shared" si="113"/>
        <v>10905.189140359513</v>
      </c>
      <c r="AS125" s="16">
        <f t="shared" si="114"/>
        <v>106.10149167992157</v>
      </c>
      <c r="AU125" s="2"/>
      <c r="AV125" s="2"/>
      <c r="AW125" s="2"/>
      <c r="AX125" s="2"/>
      <c r="AY125" s="9">
        <f t="shared" si="115"/>
        <v>98</v>
      </c>
      <c r="AZ125" s="31">
        <f t="shared" si="116"/>
        <v>98</v>
      </c>
      <c r="BA125" s="31">
        <f t="shared" si="85"/>
        <v>0</v>
      </c>
      <c r="BB125" s="10">
        <f t="shared" si="164"/>
        <v>30</v>
      </c>
      <c r="BC125" s="28">
        <f t="shared" si="117"/>
        <v>30</v>
      </c>
      <c r="BD125" s="10">
        <f t="shared" si="118"/>
        <v>0</v>
      </c>
      <c r="BE125" s="10">
        <f t="shared" si="165"/>
        <v>0</v>
      </c>
      <c r="BF125" s="44">
        <f t="shared" si="119"/>
        <v>60000</v>
      </c>
      <c r="BG125" s="80">
        <f t="shared" si="120"/>
        <v>25.482705551178022</v>
      </c>
      <c r="BH125" s="118"/>
      <c r="BI125" s="9">
        <f t="shared" si="121"/>
        <v>98</v>
      </c>
      <c r="BJ125" s="28">
        <f t="shared" si="122"/>
        <v>66.599999999999994</v>
      </c>
      <c r="BK125" s="28">
        <f t="shared" si="123"/>
        <v>5.5</v>
      </c>
      <c r="BL125" s="28">
        <f t="shared" si="124"/>
        <v>61.1</v>
      </c>
      <c r="BM125" s="28">
        <f t="shared" si="125"/>
        <v>9.520472337808414</v>
      </c>
      <c r="BN125" s="28">
        <f t="shared" si="126"/>
        <v>51.579527662191587</v>
      </c>
      <c r="BO125" s="36">
        <f t="shared" si="127"/>
        <v>6295.4020308767522</v>
      </c>
      <c r="BP125" s="80">
        <f t="shared" si="128"/>
        <v>56.571606323615207</v>
      </c>
      <c r="BQ125" s="9">
        <f t="shared" si="129"/>
        <v>98</v>
      </c>
      <c r="BR125" s="28">
        <f t="shared" si="130"/>
        <v>76.53</v>
      </c>
      <c r="BS125" s="28">
        <f t="shared" si="131"/>
        <v>6.5</v>
      </c>
      <c r="BT125" s="28">
        <f t="shared" si="132"/>
        <v>70.03</v>
      </c>
      <c r="BU125" s="28">
        <f t="shared" si="133"/>
        <v>12.38194417643084</v>
      </c>
      <c r="BV125" s="28">
        <f t="shared" si="134"/>
        <v>57.648055823569159</v>
      </c>
      <c r="BW125" s="36">
        <f t="shared" si="135"/>
        <v>7762.5272135011719</v>
      </c>
      <c r="BX125" s="80">
        <f t="shared" si="136"/>
        <v>65.006381861055132</v>
      </c>
      <c r="BY125" s="9">
        <f t="shared" si="137"/>
        <v>98</v>
      </c>
      <c r="BZ125" s="28">
        <f t="shared" si="138"/>
        <v>80.33</v>
      </c>
      <c r="CA125" s="28">
        <f t="shared" si="139"/>
        <v>7</v>
      </c>
      <c r="CB125" s="28">
        <f t="shared" si="140"/>
        <v>73.33</v>
      </c>
      <c r="CC125" s="28">
        <f t="shared" si="141"/>
        <v>14.568408805697016</v>
      </c>
      <c r="CD125" s="28">
        <f t="shared" si="142"/>
        <v>58.76159119430298</v>
      </c>
      <c r="CE125" s="36">
        <f t="shared" si="143"/>
        <v>8682.2836922239057</v>
      </c>
      <c r="CF125" s="80">
        <f t="shared" si="144"/>
        <v>68.234191230871019</v>
      </c>
      <c r="CG125" s="9">
        <f t="shared" si="145"/>
        <v>0</v>
      </c>
      <c r="CH125" s="28">
        <f t="shared" si="146"/>
        <v>0</v>
      </c>
      <c r="CI125" s="28">
        <f t="shared" si="147"/>
        <v>0</v>
      </c>
      <c r="CJ125" s="28">
        <f t="shared" si="148"/>
        <v>0</v>
      </c>
      <c r="CK125" s="28">
        <f t="shared" si="149"/>
        <v>0</v>
      </c>
      <c r="CL125" s="28">
        <f t="shared" si="150"/>
        <v>0</v>
      </c>
      <c r="CM125" s="36">
        <f t="shared" si="151"/>
        <v>0</v>
      </c>
      <c r="CN125" s="80">
        <f t="shared" si="152"/>
        <v>0</v>
      </c>
      <c r="CO125" s="9">
        <f t="shared" si="153"/>
        <v>98</v>
      </c>
      <c r="CP125" s="28">
        <f t="shared" si="154"/>
        <v>650.65651834317919</v>
      </c>
      <c r="CQ125" s="28">
        <f t="shared" si="155"/>
        <v>53.5</v>
      </c>
      <c r="CR125" s="28">
        <f t="shared" si="156"/>
        <v>597.15651834317919</v>
      </c>
      <c r="CS125" s="28">
        <f t="shared" si="157"/>
        <v>104.90936626148392</v>
      </c>
      <c r="CT125" s="28">
        <f t="shared" si="158"/>
        <v>492.24715208169528</v>
      </c>
      <c r="CU125" s="36">
        <f t="shared" si="159"/>
        <v>62453.372604808661</v>
      </c>
      <c r="CV125" s="122">
        <f t="shared" si="160"/>
        <v>0</v>
      </c>
      <c r="CW125" s="125">
        <f t="shared" si="161"/>
        <v>597.15651834317919</v>
      </c>
      <c r="CX125" s="138">
        <f t="shared" si="166"/>
        <v>1127.1765183431792</v>
      </c>
    </row>
    <row r="126" spans="2:102" x14ac:dyDescent="0.3">
      <c r="B126" s="86">
        <v>99</v>
      </c>
      <c r="C126" s="155">
        <f t="shared" si="86"/>
        <v>1127.1765183431792</v>
      </c>
      <c r="D126" s="10">
        <f t="shared" si="87"/>
        <v>120</v>
      </c>
      <c r="E126" s="10">
        <f t="shared" si="88"/>
        <v>1007.1765183431792</v>
      </c>
      <c r="F126" s="10">
        <f t="shared" si="89"/>
        <v>165.64201103854433</v>
      </c>
      <c r="G126" s="10">
        <f t="shared" si="90"/>
        <v>841.53450730463487</v>
      </c>
      <c r="H126" s="10">
        <f t="shared" si="84"/>
        <v>162833.16289334733</v>
      </c>
      <c r="I126" s="146">
        <f t="shared" si="162"/>
        <v>-1007.1765183431792</v>
      </c>
      <c r="J126" s="147">
        <f t="shared" si="163"/>
        <v>-1127.1765183431792</v>
      </c>
      <c r="S126" s="86">
        <v>99</v>
      </c>
      <c r="T126" s="9">
        <f t="shared" si="91"/>
        <v>99</v>
      </c>
      <c r="U126" s="10">
        <f t="shared" si="92"/>
        <v>33.54</v>
      </c>
      <c r="V126" s="10">
        <f t="shared" si="93"/>
        <v>2.5</v>
      </c>
      <c r="W126" s="10">
        <f t="shared" si="94"/>
        <v>31.04</v>
      </c>
      <c r="X126" s="10">
        <f t="shared" si="95"/>
        <v>3.0215324733078801</v>
      </c>
      <c r="Y126" s="10">
        <f t="shared" si="96"/>
        <v>28.01846752669212</v>
      </c>
      <c r="Z126" s="10">
        <f t="shared" si="97"/>
        <v>2389.2075111196118</v>
      </c>
      <c r="AA126" s="16">
        <f t="shared" si="98"/>
        <v>28.442261037820657</v>
      </c>
      <c r="AB126" s="6"/>
      <c r="AC126" s="9">
        <f t="shared" si="99"/>
        <v>99</v>
      </c>
      <c r="AD126" s="10">
        <f t="shared" si="100"/>
        <v>64.61</v>
      </c>
      <c r="AE126" s="10">
        <f t="shared" si="101"/>
        <v>5</v>
      </c>
      <c r="AF126" s="10">
        <f t="shared" si="102"/>
        <v>59.61</v>
      </c>
      <c r="AG126" s="10">
        <f t="shared" si="103"/>
        <v>6.8782623203142235</v>
      </c>
      <c r="AH126" s="10">
        <f t="shared" si="104"/>
        <v>52.731737679685779</v>
      </c>
      <c r="AI126" s="10">
        <f t="shared" si="105"/>
        <v>5105.9650025559822</v>
      </c>
      <c r="AJ126" s="16">
        <f t="shared" si="106"/>
        <v>54.78993696045297</v>
      </c>
      <c r="AK126" s="6"/>
      <c r="AL126" s="9">
        <f t="shared" si="107"/>
        <v>99</v>
      </c>
      <c r="AM126" s="10">
        <f t="shared" si="108"/>
        <v>124.91</v>
      </c>
      <c r="AN126" s="10">
        <f t="shared" si="109"/>
        <v>10</v>
      </c>
      <c r="AO126" s="10">
        <f t="shared" si="110"/>
        <v>114.91</v>
      </c>
      <c r="AP126" s="10">
        <f t="shared" si="111"/>
        <v>15.449017948842645</v>
      </c>
      <c r="AQ126" s="10">
        <f t="shared" si="112"/>
        <v>99.460982051157345</v>
      </c>
      <c r="AR126" s="10">
        <f t="shared" si="113"/>
        <v>10805.728158308355</v>
      </c>
      <c r="AS126" s="16">
        <f t="shared" si="114"/>
        <v>105.92495009642749</v>
      </c>
      <c r="AU126" s="2"/>
      <c r="AV126" s="2"/>
      <c r="AW126" s="2"/>
      <c r="AX126" s="2"/>
      <c r="AY126" s="9">
        <f t="shared" si="115"/>
        <v>99</v>
      </c>
      <c r="AZ126" s="31">
        <f t="shared" si="116"/>
        <v>99</v>
      </c>
      <c r="BA126" s="31">
        <f t="shared" si="85"/>
        <v>0</v>
      </c>
      <c r="BB126" s="10">
        <f t="shared" si="164"/>
        <v>30</v>
      </c>
      <c r="BC126" s="28">
        <f t="shared" si="117"/>
        <v>30</v>
      </c>
      <c r="BD126" s="10">
        <f t="shared" si="118"/>
        <v>0</v>
      </c>
      <c r="BE126" s="10">
        <f t="shared" si="165"/>
        <v>0</v>
      </c>
      <c r="BF126" s="44">
        <f t="shared" si="119"/>
        <v>60000</v>
      </c>
      <c r="BG126" s="80">
        <f t="shared" si="120"/>
        <v>25.440305042773396</v>
      </c>
      <c r="BH126" s="118"/>
      <c r="BI126" s="9">
        <f t="shared" si="121"/>
        <v>99</v>
      </c>
      <c r="BJ126" s="28">
        <f t="shared" si="122"/>
        <v>66.599999999999994</v>
      </c>
      <c r="BK126" s="28">
        <f t="shared" si="123"/>
        <v>5.5</v>
      </c>
      <c r="BL126" s="28">
        <f t="shared" si="124"/>
        <v>61.1</v>
      </c>
      <c r="BM126" s="28">
        <f t="shared" si="125"/>
        <v>9.4431030463151284</v>
      </c>
      <c r="BN126" s="28">
        <f t="shared" si="126"/>
        <v>51.656896953684871</v>
      </c>
      <c r="BO126" s="36">
        <f t="shared" si="127"/>
        <v>6243.7451339230674</v>
      </c>
      <c r="BP126" s="80">
        <f t="shared" si="128"/>
        <v>56.477477194956933</v>
      </c>
      <c r="BQ126" s="9">
        <f t="shared" si="129"/>
        <v>99</v>
      </c>
      <c r="BR126" s="28">
        <f t="shared" si="130"/>
        <v>76.53</v>
      </c>
      <c r="BS126" s="28">
        <f t="shared" si="131"/>
        <v>6.5</v>
      </c>
      <c r="BT126" s="28">
        <f t="shared" si="132"/>
        <v>70.03</v>
      </c>
      <c r="BU126" s="28">
        <f t="shared" si="133"/>
        <v>12.290668088043523</v>
      </c>
      <c r="BV126" s="28">
        <f t="shared" si="134"/>
        <v>57.739331911956477</v>
      </c>
      <c r="BW126" s="36">
        <f t="shared" si="135"/>
        <v>7704.7878815892154</v>
      </c>
      <c r="BX126" s="80">
        <f t="shared" si="136"/>
        <v>64.898218164114937</v>
      </c>
      <c r="BY126" s="9">
        <f t="shared" si="137"/>
        <v>99</v>
      </c>
      <c r="BZ126" s="28">
        <f t="shared" si="138"/>
        <v>80.33</v>
      </c>
      <c r="CA126" s="28">
        <f t="shared" si="139"/>
        <v>7</v>
      </c>
      <c r="CB126" s="28">
        <f t="shared" si="140"/>
        <v>73.33</v>
      </c>
      <c r="CC126" s="28">
        <f t="shared" si="141"/>
        <v>14.470472820373177</v>
      </c>
      <c r="CD126" s="28">
        <f t="shared" si="142"/>
        <v>58.859527179626824</v>
      </c>
      <c r="CE126" s="36">
        <f t="shared" si="143"/>
        <v>8623.4241650442782</v>
      </c>
      <c r="CF126" s="80">
        <f t="shared" si="144"/>
        <v>68.120656802866236</v>
      </c>
      <c r="CG126" s="9">
        <f t="shared" si="145"/>
        <v>0</v>
      </c>
      <c r="CH126" s="28">
        <f t="shared" si="146"/>
        <v>0</v>
      </c>
      <c r="CI126" s="28">
        <f t="shared" si="147"/>
        <v>0</v>
      </c>
      <c r="CJ126" s="28">
        <f t="shared" si="148"/>
        <v>0</v>
      </c>
      <c r="CK126" s="28">
        <f t="shared" si="149"/>
        <v>0</v>
      </c>
      <c r="CL126" s="28">
        <f t="shared" si="150"/>
        <v>0</v>
      </c>
      <c r="CM126" s="36">
        <f t="shared" si="151"/>
        <v>0</v>
      </c>
      <c r="CN126" s="80">
        <f t="shared" si="152"/>
        <v>0</v>
      </c>
      <c r="CO126" s="9">
        <f t="shared" si="153"/>
        <v>99</v>
      </c>
      <c r="CP126" s="28">
        <f t="shared" ref="CP126" si="167">IF($S126&gt;$F$402,0,IF($AT$22&lt;&gt;3,CW126+CQ126,IF(CO126=$CO$24,CR126+CQ126,CW126)))</f>
        <v>650.65651834317919</v>
      </c>
      <c r="CQ126" s="28">
        <f t="shared" ref="CQ126:CQ189" si="168">IF($S126&gt;$CO$24,0,IF($AT$22=1,TRUNC($CP$24*$P$10*$N$10/12,2)+TRUNC($CP$24*$Q$10*$O$10/12,2),IF($AT$22=2,TRUNC(CU125*$P$10*$N$10/12,2)+TRUNC(CU125*$Q$10*$O$10/12,2),TRUNC(CU125*$P$10*$N$10/12,2)+TRUNC(CU125*$Q$10*$O$10/12,2))))</f>
        <v>53.5</v>
      </c>
      <c r="CR126" s="28">
        <f t="shared" ref="CR126:CR189" si="169">IF($S126&gt;$F$402,0,IF($AT$22&lt;&gt;3,CW126,IF(CO126=$CO$24,CT126+CS126,CP126-CQ126)))</f>
        <v>597.15651834317919</v>
      </c>
      <c r="CS126" s="28">
        <f t="shared" ref="CS126:CS189" si="170">IF($S126&gt;$CO$24,0,CU125*$CQ$24/12)</f>
        <v>104.08895434134776</v>
      </c>
      <c r="CT126" s="28">
        <f t="shared" ref="CT126:CT189" si="171">IF($S126&gt;$CO$24,0,(IF(CO126=$CO$24,CU125,CR126-CS126)))</f>
        <v>493.06756400183144</v>
      </c>
      <c r="CU126" s="36">
        <f t="shared" ref="CU126:CU189" si="172">IF($S126&gt;$CO$24,0,CU125-CT126)</f>
        <v>61960.30504080683</v>
      </c>
      <c r="CV126" s="122">
        <f t="shared" ref="CV126:CV189" si="173">IF($AT$22=2,CQ126*((1+($CQ$24/12))^(-CO126)),0)</f>
        <v>0</v>
      </c>
      <c r="CW126" s="125">
        <f t="shared" ref="CW126:CW189" si="174">IF($S126&gt;$F$402,0,IF($AT$22&lt;&gt;2,$H$402-U126-AD126-AM126-BB126-BJ126-BR126-BZ126-CH126,$H$402-U126-AD126-AM126-BB126-BJ126-BR126-BZ126-CH126-CQ126))</f>
        <v>597.15651834317919</v>
      </c>
      <c r="CX126" s="138">
        <f t="shared" ref="CX126:CX189" si="175">U126+AD126+AM126+BB126+BJ126+BR126+BZ126+CH126+CP126</f>
        <v>1127.1765183431792</v>
      </c>
    </row>
    <row r="127" spans="2:102" x14ac:dyDescent="0.3">
      <c r="B127" s="86">
        <v>100</v>
      </c>
      <c r="C127" s="155">
        <f t="shared" si="86"/>
        <v>1127.1765183431792</v>
      </c>
      <c r="D127" s="10">
        <f t="shared" si="87"/>
        <v>120</v>
      </c>
      <c r="E127" s="10">
        <f t="shared" si="88"/>
        <v>1007.1765183431792</v>
      </c>
      <c r="F127" s="10">
        <f t="shared" si="89"/>
        <v>164.3069914730637</v>
      </c>
      <c r="G127" s="10">
        <f t="shared" si="90"/>
        <v>842.86952687011546</v>
      </c>
      <c r="H127" s="10">
        <f t="shared" si="84"/>
        <v>161990.29336647724</v>
      </c>
      <c r="I127" s="146">
        <f t="shared" si="162"/>
        <v>-1007.1765183431792</v>
      </c>
      <c r="J127" s="147">
        <f t="shared" si="163"/>
        <v>-1127.1765183431792</v>
      </c>
      <c r="S127" s="86">
        <v>100</v>
      </c>
      <c r="T127" s="9">
        <f t="shared" si="91"/>
        <v>100</v>
      </c>
      <c r="U127" s="10">
        <f t="shared" si="92"/>
        <v>33.54</v>
      </c>
      <c r="V127" s="10">
        <f t="shared" si="93"/>
        <v>2.5</v>
      </c>
      <c r="W127" s="10">
        <f t="shared" si="94"/>
        <v>31.04</v>
      </c>
      <c r="X127" s="10">
        <f t="shared" si="95"/>
        <v>2.9865093888995147</v>
      </c>
      <c r="Y127" s="10">
        <f t="shared" si="96"/>
        <v>28.053490611100486</v>
      </c>
      <c r="Z127" s="10">
        <f t="shared" si="97"/>
        <v>2361.1540205085112</v>
      </c>
      <c r="AA127" s="16">
        <f t="shared" si="98"/>
        <v>28.394936144246913</v>
      </c>
      <c r="AB127" s="6"/>
      <c r="AC127" s="9">
        <f t="shared" si="99"/>
        <v>100</v>
      </c>
      <c r="AD127" s="10">
        <f t="shared" si="100"/>
        <v>64.61</v>
      </c>
      <c r="AE127" s="10">
        <f t="shared" si="101"/>
        <v>5</v>
      </c>
      <c r="AF127" s="10">
        <f t="shared" si="102"/>
        <v>59.61</v>
      </c>
      <c r="AG127" s="10">
        <f t="shared" si="103"/>
        <v>6.8079533367413099</v>
      </c>
      <c r="AH127" s="10">
        <f t="shared" si="104"/>
        <v>52.802046663258693</v>
      </c>
      <c r="AI127" s="10">
        <f t="shared" si="105"/>
        <v>5053.1629558927234</v>
      </c>
      <c r="AJ127" s="16">
        <f t="shared" si="106"/>
        <v>54.698772339886496</v>
      </c>
      <c r="AK127" s="6"/>
      <c r="AL127" s="9">
        <f t="shared" si="107"/>
        <v>100</v>
      </c>
      <c r="AM127" s="10">
        <f t="shared" si="108"/>
        <v>124.91</v>
      </c>
      <c r="AN127" s="10">
        <f t="shared" si="109"/>
        <v>10</v>
      </c>
      <c r="AO127" s="10">
        <f t="shared" si="110"/>
        <v>114.91</v>
      </c>
      <c r="AP127" s="10">
        <f t="shared" si="111"/>
        <v>15.308114890936837</v>
      </c>
      <c r="AQ127" s="10">
        <f t="shared" si="112"/>
        <v>99.601885109063161</v>
      </c>
      <c r="AR127" s="10">
        <f t="shared" si="113"/>
        <v>10706.126273199292</v>
      </c>
      <c r="AS127" s="16">
        <f t="shared" si="114"/>
        <v>105.74870225932861</v>
      </c>
      <c r="AU127" s="2"/>
      <c r="AV127" s="2"/>
      <c r="AW127" s="2"/>
      <c r="AX127" s="2"/>
      <c r="AY127" s="9">
        <f t="shared" si="115"/>
        <v>100</v>
      </c>
      <c r="AZ127" s="31">
        <f t="shared" si="116"/>
        <v>100</v>
      </c>
      <c r="BA127" s="31">
        <f t="shared" si="85"/>
        <v>0</v>
      </c>
      <c r="BB127" s="10">
        <f t="shared" si="164"/>
        <v>30</v>
      </c>
      <c r="BC127" s="28">
        <f t="shared" si="117"/>
        <v>30</v>
      </c>
      <c r="BD127" s="10">
        <f t="shared" si="118"/>
        <v>0</v>
      </c>
      <c r="BE127" s="10">
        <f t="shared" si="165"/>
        <v>0</v>
      </c>
      <c r="BF127" s="44">
        <f t="shared" si="119"/>
        <v>60000</v>
      </c>
      <c r="BG127" s="80">
        <f t="shared" si="120"/>
        <v>25.397975084299564</v>
      </c>
      <c r="BH127" s="118"/>
      <c r="BI127" s="9">
        <f t="shared" si="121"/>
        <v>100</v>
      </c>
      <c r="BJ127" s="28">
        <f t="shared" si="122"/>
        <v>66.599999999999994</v>
      </c>
      <c r="BK127" s="28">
        <f t="shared" si="123"/>
        <v>5.5</v>
      </c>
      <c r="BL127" s="28">
        <f t="shared" si="124"/>
        <v>61.1</v>
      </c>
      <c r="BM127" s="28">
        <f t="shared" si="125"/>
        <v>9.3656177008846004</v>
      </c>
      <c r="BN127" s="28">
        <f t="shared" si="126"/>
        <v>51.734382299115403</v>
      </c>
      <c r="BO127" s="36">
        <f t="shared" si="127"/>
        <v>6192.0107516239523</v>
      </c>
      <c r="BP127" s="80">
        <f t="shared" si="128"/>
        <v>56.383504687145027</v>
      </c>
      <c r="BQ127" s="9">
        <f t="shared" si="129"/>
        <v>100</v>
      </c>
      <c r="BR127" s="28">
        <f t="shared" si="130"/>
        <v>76.53</v>
      </c>
      <c r="BS127" s="28">
        <f t="shared" si="131"/>
        <v>6.5</v>
      </c>
      <c r="BT127" s="28">
        <f t="shared" si="132"/>
        <v>70.03</v>
      </c>
      <c r="BU127" s="28">
        <f t="shared" si="133"/>
        <v>12.199247479182924</v>
      </c>
      <c r="BV127" s="28">
        <f t="shared" si="134"/>
        <v>57.830752520817079</v>
      </c>
      <c r="BW127" s="36">
        <f t="shared" si="135"/>
        <v>7646.957129068398</v>
      </c>
      <c r="BX127" s="80">
        <f t="shared" si="136"/>
        <v>64.790234440048195</v>
      </c>
      <c r="BY127" s="9">
        <f t="shared" si="137"/>
        <v>100</v>
      </c>
      <c r="BZ127" s="28">
        <f t="shared" si="138"/>
        <v>80.33</v>
      </c>
      <c r="CA127" s="28">
        <f t="shared" si="139"/>
        <v>7</v>
      </c>
      <c r="CB127" s="28">
        <f t="shared" si="140"/>
        <v>73.33</v>
      </c>
      <c r="CC127" s="28">
        <f t="shared" si="141"/>
        <v>14.372373608407131</v>
      </c>
      <c r="CD127" s="28">
        <f t="shared" si="142"/>
        <v>58.957626391592868</v>
      </c>
      <c r="CE127" s="36">
        <f t="shared" si="143"/>
        <v>8564.4665386526849</v>
      </c>
      <c r="CF127" s="80">
        <f t="shared" si="144"/>
        <v>68.007311284059469</v>
      </c>
      <c r="CG127" s="9">
        <f t="shared" si="145"/>
        <v>0</v>
      </c>
      <c r="CH127" s="28">
        <f t="shared" si="146"/>
        <v>0</v>
      </c>
      <c r="CI127" s="28">
        <f t="shared" si="147"/>
        <v>0</v>
      </c>
      <c r="CJ127" s="28">
        <f t="shared" si="148"/>
        <v>0</v>
      </c>
      <c r="CK127" s="28">
        <f t="shared" si="149"/>
        <v>0</v>
      </c>
      <c r="CL127" s="28">
        <f t="shared" si="150"/>
        <v>0</v>
      </c>
      <c r="CM127" s="36">
        <f t="shared" si="151"/>
        <v>0</v>
      </c>
      <c r="CN127" s="80">
        <f t="shared" si="152"/>
        <v>0</v>
      </c>
      <c r="CO127" s="9">
        <f t="shared" si="153"/>
        <v>100</v>
      </c>
      <c r="CP127" s="28">
        <f t="shared" si="154"/>
        <v>650.65651834317919</v>
      </c>
      <c r="CQ127" s="28">
        <f t="shared" si="168"/>
        <v>53.5</v>
      </c>
      <c r="CR127" s="28">
        <f t="shared" si="169"/>
        <v>597.15651834317919</v>
      </c>
      <c r="CS127" s="28">
        <f t="shared" si="170"/>
        <v>103.26717506801138</v>
      </c>
      <c r="CT127" s="28">
        <f t="shared" si="171"/>
        <v>493.88934327516779</v>
      </c>
      <c r="CU127" s="36">
        <f t="shared" si="172"/>
        <v>61466.415697531666</v>
      </c>
      <c r="CV127" s="122">
        <f t="shared" si="173"/>
        <v>0</v>
      </c>
      <c r="CW127" s="125">
        <f t="shared" si="174"/>
        <v>597.15651834317919</v>
      </c>
      <c r="CX127" s="138">
        <f t="shared" si="175"/>
        <v>1127.1765183431792</v>
      </c>
    </row>
    <row r="128" spans="2:102" x14ac:dyDescent="0.3">
      <c r="B128" s="86">
        <v>101</v>
      </c>
      <c r="C128" s="155">
        <f t="shared" si="86"/>
        <v>1127.1765183431792</v>
      </c>
      <c r="D128" s="10">
        <f t="shared" si="87"/>
        <v>120</v>
      </c>
      <c r="E128" s="10">
        <f t="shared" si="88"/>
        <v>1007.1765183431792</v>
      </c>
      <c r="F128" s="10">
        <f t="shared" si="89"/>
        <v>162.96984066262644</v>
      </c>
      <c r="G128" s="10">
        <f t="shared" si="90"/>
        <v>844.20667768055273</v>
      </c>
      <c r="H128" s="10">
        <f t="shared" si="84"/>
        <v>161146.08668879667</v>
      </c>
      <c r="I128" s="146">
        <f t="shared" si="162"/>
        <v>-1007.1765183431792</v>
      </c>
      <c r="J128" s="147">
        <f t="shared" si="163"/>
        <v>-1127.1765183431792</v>
      </c>
      <c r="S128" s="86">
        <v>101</v>
      </c>
      <c r="T128" s="9">
        <f t="shared" si="91"/>
        <v>101</v>
      </c>
      <c r="U128" s="10">
        <f t="shared" si="92"/>
        <v>33.54</v>
      </c>
      <c r="V128" s="10">
        <f t="shared" si="93"/>
        <v>2.5</v>
      </c>
      <c r="W128" s="10">
        <f t="shared" si="94"/>
        <v>31.04</v>
      </c>
      <c r="X128" s="10">
        <f t="shared" si="95"/>
        <v>2.9514425256356387</v>
      </c>
      <c r="Y128" s="10">
        <f t="shared" si="96"/>
        <v>28.088557474364361</v>
      </c>
      <c r="Z128" s="10">
        <f t="shared" si="97"/>
        <v>2333.0654630341469</v>
      </c>
      <c r="AA128" s="16">
        <f t="shared" si="98"/>
        <v>28.347689994256481</v>
      </c>
      <c r="AB128" s="6"/>
      <c r="AC128" s="9">
        <f t="shared" si="99"/>
        <v>101</v>
      </c>
      <c r="AD128" s="10">
        <f t="shared" si="100"/>
        <v>64.61</v>
      </c>
      <c r="AE128" s="10">
        <f t="shared" si="101"/>
        <v>5</v>
      </c>
      <c r="AF128" s="10">
        <f t="shared" si="102"/>
        <v>59.61</v>
      </c>
      <c r="AG128" s="10">
        <f t="shared" si="103"/>
        <v>6.7375506078569645</v>
      </c>
      <c r="AH128" s="10">
        <f t="shared" si="104"/>
        <v>52.872449392143032</v>
      </c>
      <c r="AI128" s="10">
        <f t="shared" si="105"/>
        <v>5000.2905065005807</v>
      </c>
      <c r="AJ128" s="16">
        <f t="shared" si="106"/>
        <v>54.607759407540584</v>
      </c>
      <c r="AK128" s="6"/>
      <c r="AL128" s="9">
        <f t="shared" si="107"/>
        <v>101</v>
      </c>
      <c r="AM128" s="10">
        <f t="shared" si="108"/>
        <v>124.91</v>
      </c>
      <c r="AN128" s="10">
        <f t="shared" si="109"/>
        <v>10</v>
      </c>
      <c r="AO128" s="10">
        <f t="shared" si="110"/>
        <v>114.91</v>
      </c>
      <c r="AP128" s="10">
        <f t="shared" si="111"/>
        <v>15.167012220365665</v>
      </c>
      <c r="AQ128" s="10">
        <f t="shared" si="112"/>
        <v>99.742987779634333</v>
      </c>
      <c r="AR128" s="10">
        <f t="shared" si="113"/>
        <v>10606.383285419657</v>
      </c>
      <c r="AS128" s="16">
        <f t="shared" si="114"/>
        <v>105.57274767986216</v>
      </c>
      <c r="AU128" s="2"/>
      <c r="AV128" s="2"/>
      <c r="AW128" s="2"/>
      <c r="AX128" s="2"/>
      <c r="AY128" s="9">
        <f t="shared" si="115"/>
        <v>101</v>
      </c>
      <c r="AZ128" s="31">
        <f t="shared" si="116"/>
        <v>101</v>
      </c>
      <c r="BA128" s="31">
        <f t="shared" si="85"/>
        <v>0</v>
      </c>
      <c r="BB128" s="10">
        <f t="shared" si="164"/>
        <v>30</v>
      </c>
      <c r="BC128" s="28">
        <f t="shared" si="117"/>
        <v>30</v>
      </c>
      <c r="BD128" s="10">
        <f t="shared" si="118"/>
        <v>0</v>
      </c>
      <c r="BE128" s="10">
        <f t="shared" si="165"/>
        <v>0</v>
      </c>
      <c r="BF128" s="44">
        <f t="shared" si="119"/>
        <v>60000</v>
      </c>
      <c r="BG128" s="80">
        <f t="shared" si="120"/>
        <v>25.355715558368946</v>
      </c>
      <c r="BH128" s="118"/>
      <c r="BI128" s="9">
        <f t="shared" si="121"/>
        <v>101</v>
      </c>
      <c r="BJ128" s="28">
        <f t="shared" si="122"/>
        <v>66.599999999999994</v>
      </c>
      <c r="BK128" s="28">
        <f t="shared" si="123"/>
        <v>5.5</v>
      </c>
      <c r="BL128" s="28">
        <f t="shared" si="124"/>
        <v>61.1</v>
      </c>
      <c r="BM128" s="28">
        <f t="shared" si="125"/>
        <v>9.2880161274359274</v>
      </c>
      <c r="BN128" s="28">
        <f t="shared" si="126"/>
        <v>51.81198387256407</v>
      </c>
      <c r="BO128" s="36">
        <f t="shared" si="127"/>
        <v>6140.198767751388</v>
      </c>
      <c r="BP128" s="80">
        <f t="shared" si="128"/>
        <v>56.289688539579053</v>
      </c>
      <c r="BQ128" s="9">
        <f t="shared" si="129"/>
        <v>101</v>
      </c>
      <c r="BR128" s="28">
        <f t="shared" si="130"/>
        <v>76.53</v>
      </c>
      <c r="BS128" s="28">
        <f t="shared" si="131"/>
        <v>6.5</v>
      </c>
      <c r="BT128" s="28">
        <f t="shared" si="132"/>
        <v>70.03</v>
      </c>
      <c r="BU128" s="28">
        <f t="shared" si="133"/>
        <v>12.107682121024963</v>
      </c>
      <c r="BV128" s="28">
        <f t="shared" si="134"/>
        <v>57.922317878975036</v>
      </c>
      <c r="BW128" s="36">
        <f t="shared" si="135"/>
        <v>7589.0348111894227</v>
      </c>
      <c r="BX128" s="80">
        <f t="shared" si="136"/>
        <v>64.682430389399187</v>
      </c>
      <c r="BY128" s="9">
        <f t="shared" si="137"/>
        <v>101</v>
      </c>
      <c r="BZ128" s="28">
        <f t="shared" si="138"/>
        <v>80.33</v>
      </c>
      <c r="CA128" s="28">
        <f t="shared" si="139"/>
        <v>7</v>
      </c>
      <c r="CB128" s="28">
        <f t="shared" si="140"/>
        <v>73.33</v>
      </c>
      <c r="CC128" s="28">
        <f t="shared" si="141"/>
        <v>14.274110897754476</v>
      </c>
      <c r="CD128" s="28">
        <f t="shared" si="142"/>
        <v>59.055889102245523</v>
      </c>
      <c r="CE128" s="36">
        <f t="shared" si="143"/>
        <v>8505.4106495504402</v>
      </c>
      <c r="CF128" s="80">
        <f t="shared" si="144"/>
        <v>67.89415436012591</v>
      </c>
      <c r="CG128" s="9">
        <f t="shared" si="145"/>
        <v>0</v>
      </c>
      <c r="CH128" s="28">
        <f t="shared" si="146"/>
        <v>0</v>
      </c>
      <c r="CI128" s="28">
        <f t="shared" si="147"/>
        <v>0</v>
      </c>
      <c r="CJ128" s="28">
        <f t="shared" si="148"/>
        <v>0</v>
      </c>
      <c r="CK128" s="28">
        <f t="shared" si="149"/>
        <v>0</v>
      </c>
      <c r="CL128" s="28">
        <f t="shared" si="150"/>
        <v>0</v>
      </c>
      <c r="CM128" s="36">
        <f t="shared" si="151"/>
        <v>0</v>
      </c>
      <c r="CN128" s="80">
        <f t="shared" si="152"/>
        <v>0</v>
      </c>
      <c r="CO128" s="9">
        <f t="shared" si="153"/>
        <v>101</v>
      </c>
      <c r="CP128" s="28">
        <f t="shared" si="154"/>
        <v>650.65651834317919</v>
      </c>
      <c r="CQ128" s="28">
        <f t="shared" si="168"/>
        <v>53.5</v>
      </c>
      <c r="CR128" s="28">
        <f t="shared" si="169"/>
        <v>597.15651834317919</v>
      </c>
      <c r="CS128" s="28">
        <f t="shared" si="170"/>
        <v>102.44402616255279</v>
      </c>
      <c r="CT128" s="28">
        <f t="shared" si="171"/>
        <v>494.71249218062638</v>
      </c>
      <c r="CU128" s="36">
        <f t="shared" si="172"/>
        <v>60971.703205351041</v>
      </c>
      <c r="CV128" s="122">
        <f t="shared" si="173"/>
        <v>0</v>
      </c>
      <c r="CW128" s="125">
        <f t="shared" si="174"/>
        <v>597.15651834317919</v>
      </c>
      <c r="CX128" s="138">
        <f t="shared" si="175"/>
        <v>1127.1765183431792</v>
      </c>
    </row>
    <row r="129" spans="2:102" x14ac:dyDescent="0.3">
      <c r="B129" s="86">
        <v>102</v>
      </c>
      <c r="C129" s="155">
        <f t="shared" si="86"/>
        <v>1127.1765183431792</v>
      </c>
      <c r="D129" s="10">
        <f t="shared" si="87"/>
        <v>120</v>
      </c>
      <c r="E129" s="10">
        <f t="shared" si="88"/>
        <v>1007.1765183431792</v>
      </c>
      <c r="F129" s="10">
        <f t="shared" si="89"/>
        <v>161.63055518598412</v>
      </c>
      <c r="G129" s="10">
        <f t="shared" si="90"/>
        <v>845.54596315719505</v>
      </c>
      <c r="H129" s="10">
        <f t="shared" si="84"/>
        <v>160300.5407256395</v>
      </c>
      <c r="I129" s="146">
        <f t="shared" si="162"/>
        <v>-1007.1765183431792</v>
      </c>
      <c r="J129" s="147">
        <f t="shared" si="163"/>
        <v>-1127.1765183431792</v>
      </c>
      <c r="S129" s="86">
        <v>102</v>
      </c>
      <c r="T129" s="9">
        <f t="shared" si="91"/>
        <v>102</v>
      </c>
      <c r="U129" s="10">
        <f t="shared" si="92"/>
        <v>33.54</v>
      </c>
      <c r="V129" s="10">
        <f t="shared" si="93"/>
        <v>2.5</v>
      </c>
      <c r="W129" s="10">
        <f t="shared" si="94"/>
        <v>31.04</v>
      </c>
      <c r="X129" s="10">
        <f t="shared" si="95"/>
        <v>2.9163318287926834</v>
      </c>
      <c r="Y129" s="10">
        <f t="shared" si="96"/>
        <v>28.123668171207317</v>
      </c>
      <c r="Z129" s="10">
        <f t="shared" si="97"/>
        <v>2304.9417948629398</v>
      </c>
      <c r="AA129" s="16">
        <f t="shared" si="98"/>
        <v>28.300522456828435</v>
      </c>
      <c r="AB129" s="6"/>
      <c r="AC129" s="9">
        <f t="shared" si="99"/>
        <v>102</v>
      </c>
      <c r="AD129" s="10">
        <f t="shared" si="100"/>
        <v>64.61</v>
      </c>
      <c r="AE129" s="10">
        <f t="shared" si="101"/>
        <v>5</v>
      </c>
      <c r="AF129" s="10">
        <f t="shared" si="102"/>
        <v>59.61</v>
      </c>
      <c r="AG129" s="10">
        <f t="shared" si="103"/>
        <v>6.6670540086674412</v>
      </c>
      <c r="AH129" s="10">
        <f t="shared" si="104"/>
        <v>52.942945991332557</v>
      </c>
      <c r="AI129" s="10">
        <f t="shared" si="105"/>
        <v>4947.3475605092481</v>
      </c>
      <c r="AJ129" s="16">
        <f t="shared" si="106"/>
        <v>54.51689791102222</v>
      </c>
      <c r="AK129" s="6"/>
      <c r="AL129" s="9">
        <f t="shared" si="107"/>
        <v>102</v>
      </c>
      <c r="AM129" s="10">
        <f t="shared" si="108"/>
        <v>124.91</v>
      </c>
      <c r="AN129" s="10">
        <f t="shared" si="109"/>
        <v>10</v>
      </c>
      <c r="AO129" s="10">
        <f t="shared" si="110"/>
        <v>114.91</v>
      </c>
      <c r="AP129" s="10">
        <f t="shared" si="111"/>
        <v>15.025709654344515</v>
      </c>
      <c r="AQ129" s="10">
        <f t="shared" si="112"/>
        <v>99.884290345655486</v>
      </c>
      <c r="AR129" s="10">
        <f t="shared" si="113"/>
        <v>10506.498995074002</v>
      </c>
      <c r="AS129" s="16">
        <f t="shared" si="114"/>
        <v>105.39708587007871</v>
      </c>
      <c r="AU129" s="2"/>
      <c r="AV129" s="2"/>
      <c r="AW129" s="2"/>
      <c r="AX129" s="2"/>
      <c r="AY129" s="9">
        <f t="shared" si="115"/>
        <v>102</v>
      </c>
      <c r="AZ129" s="31">
        <f t="shared" si="116"/>
        <v>102</v>
      </c>
      <c r="BA129" s="31">
        <f t="shared" si="85"/>
        <v>0</v>
      </c>
      <c r="BB129" s="10">
        <f t="shared" si="164"/>
        <v>30</v>
      </c>
      <c r="BC129" s="28">
        <f t="shared" si="117"/>
        <v>30</v>
      </c>
      <c r="BD129" s="10">
        <f t="shared" si="118"/>
        <v>0</v>
      </c>
      <c r="BE129" s="10">
        <f t="shared" si="165"/>
        <v>0</v>
      </c>
      <c r="BF129" s="44">
        <f t="shared" si="119"/>
        <v>60000</v>
      </c>
      <c r="BG129" s="80">
        <f t="shared" si="120"/>
        <v>25.313526347789299</v>
      </c>
      <c r="BH129" s="118"/>
      <c r="BI129" s="9">
        <f t="shared" si="121"/>
        <v>102</v>
      </c>
      <c r="BJ129" s="28">
        <f t="shared" si="122"/>
        <v>66.599999999999994</v>
      </c>
      <c r="BK129" s="28">
        <f t="shared" si="123"/>
        <v>5.5</v>
      </c>
      <c r="BL129" s="28">
        <f t="shared" si="124"/>
        <v>61.1</v>
      </c>
      <c r="BM129" s="28">
        <f t="shared" si="125"/>
        <v>9.2102981516270805</v>
      </c>
      <c r="BN129" s="28">
        <f t="shared" si="126"/>
        <v>51.889701848372923</v>
      </c>
      <c r="BO129" s="36">
        <f t="shared" si="127"/>
        <v>6088.3090659030149</v>
      </c>
      <c r="BP129" s="80">
        <f t="shared" si="128"/>
        <v>56.196028492092239</v>
      </c>
      <c r="BQ129" s="9">
        <f t="shared" si="129"/>
        <v>102</v>
      </c>
      <c r="BR129" s="28">
        <f t="shared" si="130"/>
        <v>76.53</v>
      </c>
      <c r="BS129" s="28">
        <f t="shared" si="131"/>
        <v>6.5</v>
      </c>
      <c r="BT129" s="28">
        <f t="shared" si="132"/>
        <v>70.03</v>
      </c>
      <c r="BU129" s="28">
        <f t="shared" si="133"/>
        <v>12.015971784383252</v>
      </c>
      <c r="BV129" s="28">
        <f t="shared" si="134"/>
        <v>58.014028215616747</v>
      </c>
      <c r="BW129" s="36">
        <f t="shared" si="135"/>
        <v>7531.0207829738056</v>
      </c>
      <c r="BX129" s="80">
        <f t="shared" si="136"/>
        <v>64.574805713210509</v>
      </c>
      <c r="BY129" s="9">
        <f t="shared" si="137"/>
        <v>102</v>
      </c>
      <c r="BZ129" s="28">
        <f t="shared" si="138"/>
        <v>80.33</v>
      </c>
      <c r="CA129" s="28">
        <f t="shared" si="139"/>
        <v>7</v>
      </c>
      <c r="CB129" s="28">
        <f t="shared" si="140"/>
        <v>73.33</v>
      </c>
      <c r="CC129" s="28">
        <f t="shared" si="141"/>
        <v>14.1756844159174</v>
      </c>
      <c r="CD129" s="28">
        <f t="shared" si="142"/>
        <v>59.154315584082596</v>
      </c>
      <c r="CE129" s="36">
        <f t="shared" si="143"/>
        <v>8446.2563339663575</v>
      </c>
      <c r="CF129" s="80">
        <f t="shared" si="144"/>
        <v>67.78118571726381</v>
      </c>
      <c r="CG129" s="9">
        <f t="shared" si="145"/>
        <v>0</v>
      </c>
      <c r="CH129" s="28">
        <f t="shared" si="146"/>
        <v>0</v>
      </c>
      <c r="CI129" s="28">
        <f t="shared" si="147"/>
        <v>0</v>
      </c>
      <c r="CJ129" s="28">
        <f t="shared" si="148"/>
        <v>0</v>
      </c>
      <c r="CK129" s="28">
        <f t="shared" si="149"/>
        <v>0</v>
      </c>
      <c r="CL129" s="28">
        <f t="shared" si="150"/>
        <v>0</v>
      </c>
      <c r="CM129" s="36">
        <f t="shared" si="151"/>
        <v>0</v>
      </c>
      <c r="CN129" s="80">
        <f t="shared" si="152"/>
        <v>0</v>
      </c>
      <c r="CO129" s="9">
        <f t="shared" si="153"/>
        <v>102</v>
      </c>
      <c r="CP129" s="28">
        <f t="shared" si="154"/>
        <v>650.65651834317919</v>
      </c>
      <c r="CQ129" s="28">
        <f t="shared" si="168"/>
        <v>53.5</v>
      </c>
      <c r="CR129" s="28">
        <f t="shared" si="169"/>
        <v>597.15651834317919</v>
      </c>
      <c r="CS129" s="28">
        <f t="shared" si="170"/>
        <v>101.61950534225174</v>
      </c>
      <c r="CT129" s="28">
        <f t="shared" si="171"/>
        <v>495.53701300092746</v>
      </c>
      <c r="CU129" s="36">
        <f t="shared" si="172"/>
        <v>60476.166192350116</v>
      </c>
      <c r="CV129" s="122">
        <f t="shared" si="173"/>
        <v>0</v>
      </c>
      <c r="CW129" s="125">
        <f t="shared" si="174"/>
        <v>597.15651834317919</v>
      </c>
      <c r="CX129" s="138">
        <f t="shared" si="175"/>
        <v>1127.1765183431792</v>
      </c>
    </row>
    <row r="130" spans="2:102" x14ac:dyDescent="0.3">
      <c r="B130" s="86">
        <v>103</v>
      </c>
      <c r="C130" s="155">
        <f t="shared" si="86"/>
        <v>1127.1765183431792</v>
      </c>
      <c r="D130" s="10">
        <f t="shared" si="87"/>
        <v>120</v>
      </c>
      <c r="E130" s="10">
        <f t="shared" si="88"/>
        <v>1007.1765183431792</v>
      </c>
      <c r="F130" s="10">
        <f t="shared" si="89"/>
        <v>160.28913161636967</v>
      </c>
      <c r="G130" s="10">
        <f t="shared" si="90"/>
        <v>846.8873867268095</v>
      </c>
      <c r="H130" s="10">
        <f t="shared" si="84"/>
        <v>159453.65333891267</v>
      </c>
      <c r="I130" s="146">
        <f t="shared" si="162"/>
        <v>-1007.1765183431792</v>
      </c>
      <c r="J130" s="147">
        <f t="shared" si="163"/>
        <v>-1127.1765183431792</v>
      </c>
      <c r="S130" s="86">
        <v>103</v>
      </c>
      <c r="T130" s="9">
        <f t="shared" si="91"/>
        <v>103</v>
      </c>
      <c r="U130" s="10">
        <f t="shared" si="92"/>
        <v>33.54</v>
      </c>
      <c r="V130" s="10">
        <f t="shared" si="93"/>
        <v>2.5</v>
      </c>
      <c r="W130" s="10">
        <f t="shared" si="94"/>
        <v>31.04</v>
      </c>
      <c r="X130" s="10">
        <f t="shared" si="95"/>
        <v>2.8811772435786747</v>
      </c>
      <c r="Y130" s="10">
        <f t="shared" si="96"/>
        <v>28.158822756421323</v>
      </c>
      <c r="Z130" s="10">
        <f t="shared" si="97"/>
        <v>2276.7829721065186</v>
      </c>
      <c r="AA130" s="16">
        <f t="shared" si="98"/>
        <v>28.253433401159832</v>
      </c>
      <c r="AB130" s="6"/>
      <c r="AC130" s="9">
        <f t="shared" si="99"/>
        <v>103</v>
      </c>
      <c r="AD130" s="10">
        <f t="shared" si="100"/>
        <v>64.61</v>
      </c>
      <c r="AE130" s="10">
        <f t="shared" si="101"/>
        <v>5</v>
      </c>
      <c r="AF130" s="10">
        <f t="shared" si="102"/>
        <v>59.61</v>
      </c>
      <c r="AG130" s="10">
        <f t="shared" si="103"/>
        <v>6.5964634140123311</v>
      </c>
      <c r="AH130" s="10">
        <f t="shared" si="104"/>
        <v>53.013536585987666</v>
      </c>
      <c r="AI130" s="10">
        <f t="shared" si="105"/>
        <v>4894.3340239232602</v>
      </c>
      <c r="AJ130" s="16">
        <f t="shared" si="106"/>
        <v>54.426187598358283</v>
      </c>
      <c r="AK130" s="6"/>
      <c r="AL130" s="9">
        <f t="shared" si="107"/>
        <v>103</v>
      </c>
      <c r="AM130" s="10">
        <f t="shared" si="108"/>
        <v>124.91</v>
      </c>
      <c r="AN130" s="10">
        <f t="shared" si="109"/>
        <v>10</v>
      </c>
      <c r="AO130" s="10">
        <f t="shared" si="110"/>
        <v>114.91</v>
      </c>
      <c r="AP130" s="10">
        <f t="shared" si="111"/>
        <v>14.884206909688169</v>
      </c>
      <c r="AQ130" s="10">
        <f t="shared" si="112"/>
        <v>100.02579309031182</v>
      </c>
      <c r="AR130" s="10">
        <f t="shared" si="113"/>
        <v>10406.47320198369</v>
      </c>
      <c r="AS130" s="16">
        <f t="shared" si="114"/>
        <v>105.22171634284062</v>
      </c>
      <c r="AU130" s="2"/>
      <c r="AV130" s="2"/>
      <c r="AW130" s="2"/>
      <c r="AX130" s="2"/>
      <c r="AY130" s="9">
        <f t="shared" si="115"/>
        <v>103</v>
      </c>
      <c r="AZ130" s="31">
        <f t="shared" si="116"/>
        <v>103</v>
      </c>
      <c r="BA130" s="31">
        <f t="shared" si="85"/>
        <v>0</v>
      </c>
      <c r="BB130" s="10">
        <f t="shared" si="164"/>
        <v>30</v>
      </c>
      <c r="BC130" s="28">
        <f t="shared" si="117"/>
        <v>30</v>
      </c>
      <c r="BD130" s="10">
        <f t="shared" si="118"/>
        <v>0</v>
      </c>
      <c r="BE130" s="10">
        <f t="shared" si="165"/>
        <v>0</v>
      </c>
      <c r="BF130" s="44">
        <f t="shared" si="119"/>
        <v>60000</v>
      </c>
      <c r="BG130" s="80">
        <f t="shared" si="120"/>
        <v>25.271407335563357</v>
      </c>
      <c r="BH130" s="118"/>
      <c r="BI130" s="9">
        <f t="shared" si="121"/>
        <v>103</v>
      </c>
      <c r="BJ130" s="28">
        <f t="shared" si="122"/>
        <v>66.599999999999994</v>
      </c>
      <c r="BK130" s="28">
        <f t="shared" si="123"/>
        <v>5.5</v>
      </c>
      <c r="BL130" s="28">
        <f t="shared" si="124"/>
        <v>61.1</v>
      </c>
      <c r="BM130" s="28">
        <f t="shared" si="125"/>
        <v>9.1324635988545229</v>
      </c>
      <c r="BN130" s="28">
        <f t="shared" si="126"/>
        <v>51.96753640114548</v>
      </c>
      <c r="BO130" s="36">
        <f t="shared" si="127"/>
        <v>6036.3415295018694</v>
      </c>
      <c r="BP130" s="80">
        <f t="shared" si="128"/>
        <v>56.102524284950647</v>
      </c>
      <c r="BQ130" s="9">
        <f t="shared" si="129"/>
        <v>103</v>
      </c>
      <c r="BR130" s="28">
        <f t="shared" si="130"/>
        <v>76.53</v>
      </c>
      <c r="BS130" s="28">
        <f t="shared" si="131"/>
        <v>6.5</v>
      </c>
      <c r="BT130" s="28">
        <f t="shared" si="132"/>
        <v>70.03</v>
      </c>
      <c r="BU130" s="28">
        <f t="shared" si="133"/>
        <v>11.924116239708525</v>
      </c>
      <c r="BV130" s="28">
        <f t="shared" si="134"/>
        <v>58.105883760291476</v>
      </c>
      <c r="BW130" s="36">
        <f t="shared" si="135"/>
        <v>7472.9148992135142</v>
      </c>
      <c r="BX130" s="80">
        <f t="shared" si="136"/>
        <v>64.467360113022124</v>
      </c>
      <c r="BY130" s="9">
        <f t="shared" si="137"/>
        <v>103</v>
      </c>
      <c r="BZ130" s="28">
        <f t="shared" si="138"/>
        <v>80.33</v>
      </c>
      <c r="CA130" s="28">
        <f t="shared" si="139"/>
        <v>7</v>
      </c>
      <c r="CB130" s="28">
        <f t="shared" si="140"/>
        <v>73.33</v>
      </c>
      <c r="CC130" s="28">
        <f t="shared" si="141"/>
        <v>14.07709388994393</v>
      </c>
      <c r="CD130" s="28">
        <f t="shared" si="142"/>
        <v>59.252906110056067</v>
      </c>
      <c r="CE130" s="36">
        <f t="shared" si="143"/>
        <v>8387.0034278563016</v>
      </c>
      <c r="CF130" s="80">
        <f t="shared" si="144"/>
        <v>67.668405042193484</v>
      </c>
      <c r="CG130" s="9">
        <f t="shared" si="145"/>
        <v>0</v>
      </c>
      <c r="CH130" s="28">
        <f t="shared" si="146"/>
        <v>0</v>
      </c>
      <c r="CI130" s="28">
        <f t="shared" si="147"/>
        <v>0</v>
      </c>
      <c r="CJ130" s="28">
        <f t="shared" si="148"/>
        <v>0</v>
      </c>
      <c r="CK130" s="28">
        <f t="shared" si="149"/>
        <v>0</v>
      </c>
      <c r="CL130" s="28">
        <f t="shared" si="150"/>
        <v>0</v>
      </c>
      <c r="CM130" s="36">
        <f t="shared" si="151"/>
        <v>0</v>
      </c>
      <c r="CN130" s="80">
        <f t="shared" si="152"/>
        <v>0</v>
      </c>
      <c r="CO130" s="9">
        <f t="shared" si="153"/>
        <v>103</v>
      </c>
      <c r="CP130" s="28">
        <f t="shared" si="154"/>
        <v>650.65651834317919</v>
      </c>
      <c r="CQ130" s="28">
        <f t="shared" si="168"/>
        <v>53.5</v>
      </c>
      <c r="CR130" s="28">
        <f t="shared" si="169"/>
        <v>597.15651834317919</v>
      </c>
      <c r="CS130" s="28">
        <f t="shared" si="170"/>
        <v>100.79361032058353</v>
      </c>
      <c r="CT130" s="28">
        <f t="shared" si="171"/>
        <v>496.36290802259566</v>
      </c>
      <c r="CU130" s="36">
        <f t="shared" si="172"/>
        <v>59979.803284327521</v>
      </c>
      <c r="CV130" s="122">
        <f t="shared" si="173"/>
        <v>0</v>
      </c>
      <c r="CW130" s="125">
        <f t="shared" si="174"/>
        <v>597.15651834317919</v>
      </c>
      <c r="CX130" s="138">
        <f t="shared" si="175"/>
        <v>1127.1765183431792</v>
      </c>
    </row>
    <row r="131" spans="2:102" x14ac:dyDescent="0.3">
      <c r="B131" s="86">
        <v>104</v>
      </c>
      <c r="C131" s="155">
        <f t="shared" si="86"/>
        <v>1127.1765183431792</v>
      </c>
      <c r="D131" s="10">
        <f t="shared" si="87"/>
        <v>120</v>
      </c>
      <c r="E131" s="10">
        <f t="shared" si="88"/>
        <v>1007.1765183431792</v>
      </c>
      <c r="F131" s="10">
        <f t="shared" si="89"/>
        <v>158.94556652148827</v>
      </c>
      <c r="G131" s="10">
        <f t="shared" si="90"/>
        <v>848.23095182169095</v>
      </c>
      <c r="H131" s="10">
        <f t="shared" si="84"/>
        <v>158605.42238709098</v>
      </c>
      <c r="I131" s="146">
        <f t="shared" si="162"/>
        <v>-1007.1765183431792</v>
      </c>
      <c r="J131" s="147">
        <f t="shared" si="163"/>
        <v>-1127.1765183431792</v>
      </c>
      <c r="S131" s="86">
        <v>104</v>
      </c>
      <c r="T131" s="9">
        <f t="shared" si="91"/>
        <v>104</v>
      </c>
      <c r="U131" s="10">
        <f t="shared" si="92"/>
        <v>33.54</v>
      </c>
      <c r="V131" s="10">
        <f t="shared" si="93"/>
        <v>2.5</v>
      </c>
      <c r="W131" s="10">
        <f t="shared" si="94"/>
        <v>31.04</v>
      </c>
      <c r="X131" s="10">
        <f t="shared" si="95"/>
        <v>2.8459787151331479</v>
      </c>
      <c r="Y131" s="10">
        <f t="shared" si="96"/>
        <v>28.194021284866849</v>
      </c>
      <c r="Z131" s="10">
        <f t="shared" si="97"/>
        <v>2248.5889508216519</v>
      </c>
      <c r="AA131" s="16">
        <f t="shared" si="98"/>
        <v>28.206422696665385</v>
      </c>
      <c r="AB131" s="6"/>
      <c r="AC131" s="9">
        <f t="shared" si="99"/>
        <v>104</v>
      </c>
      <c r="AD131" s="10">
        <f t="shared" si="100"/>
        <v>64.61</v>
      </c>
      <c r="AE131" s="10">
        <f t="shared" si="101"/>
        <v>5</v>
      </c>
      <c r="AF131" s="10">
        <f t="shared" si="102"/>
        <v>59.61</v>
      </c>
      <c r="AG131" s="10">
        <f t="shared" si="103"/>
        <v>6.5257786985643476</v>
      </c>
      <c r="AH131" s="10">
        <f t="shared" si="104"/>
        <v>53.084221301435655</v>
      </c>
      <c r="AI131" s="10">
        <f t="shared" si="105"/>
        <v>4841.2498026218245</v>
      </c>
      <c r="AJ131" s="16">
        <f t="shared" si="106"/>
        <v>54.335628217994945</v>
      </c>
      <c r="AK131" s="6"/>
      <c r="AL131" s="9">
        <f t="shared" si="107"/>
        <v>104</v>
      </c>
      <c r="AM131" s="10">
        <f t="shared" si="108"/>
        <v>124.91</v>
      </c>
      <c r="AN131" s="10">
        <f t="shared" si="109"/>
        <v>10</v>
      </c>
      <c r="AO131" s="10">
        <f t="shared" si="110"/>
        <v>114.91</v>
      </c>
      <c r="AP131" s="10">
        <f t="shared" si="111"/>
        <v>14.742503702810227</v>
      </c>
      <c r="AQ131" s="10">
        <f t="shared" si="112"/>
        <v>100.16749629718977</v>
      </c>
      <c r="AR131" s="10">
        <f t="shared" si="113"/>
        <v>10306.3057056865</v>
      </c>
      <c r="AS131" s="16">
        <f t="shared" si="114"/>
        <v>105.0466386118209</v>
      </c>
      <c r="AU131" s="2"/>
      <c r="AV131" s="2"/>
      <c r="AW131" s="2"/>
      <c r="AX131" s="2"/>
      <c r="AY131" s="9">
        <f t="shared" si="115"/>
        <v>104</v>
      </c>
      <c r="AZ131" s="31">
        <f t="shared" si="116"/>
        <v>104</v>
      </c>
      <c r="BA131" s="31">
        <f t="shared" si="85"/>
        <v>0</v>
      </c>
      <c r="BB131" s="10">
        <f t="shared" si="164"/>
        <v>30</v>
      </c>
      <c r="BC131" s="28">
        <f t="shared" si="117"/>
        <v>30</v>
      </c>
      <c r="BD131" s="10">
        <f t="shared" si="118"/>
        <v>0</v>
      </c>
      <c r="BE131" s="10">
        <f t="shared" si="165"/>
        <v>0</v>
      </c>
      <c r="BF131" s="44">
        <f t="shared" si="119"/>
        <v>60000</v>
      </c>
      <c r="BG131" s="80">
        <f t="shared" si="120"/>
        <v>25.229358404888536</v>
      </c>
      <c r="BH131" s="118"/>
      <c r="BI131" s="9">
        <f t="shared" si="121"/>
        <v>104</v>
      </c>
      <c r="BJ131" s="28">
        <f t="shared" si="122"/>
        <v>66.599999999999994</v>
      </c>
      <c r="BK131" s="28">
        <f t="shared" si="123"/>
        <v>5.5</v>
      </c>
      <c r="BL131" s="28">
        <f t="shared" si="124"/>
        <v>61.1</v>
      </c>
      <c r="BM131" s="28">
        <f t="shared" si="125"/>
        <v>9.0545122942528042</v>
      </c>
      <c r="BN131" s="28">
        <f t="shared" si="126"/>
        <v>52.045487705747199</v>
      </c>
      <c r="BO131" s="36">
        <f t="shared" si="127"/>
        <v>5984.2960417961222</v>
      </c>
      <c r="BP131" s="80">
        <f t="shared" si="128"/>
        <v>56.009175658852548</v>
      </c>
      <c r="BQ131" s="9">
        <f t="shared" si="129"/>
        <v>104</v>
      </c>
      <c r="BR131" s="28">
        <f t="shared" si="130"/>
        <v>76.53</v>
      </c>
      <c r="BS131" s="28">
        <f t="shared" si="131"/>
        <v>6.5</v>
      </c>
      <c r="BT131" s="28">
        <f t="shared" si="132"/>
        <v>70.03</v>
      </c>
      <c r="BU131" s="28">
        <f t="shared" si="133"/>
        <v>11.832115257088063</v>
      </c>
      <c r="BV131" s="28">
        <f t="shared" si="134"/>
        <v>58.197884742911938</v>
      </c>
      <c r="BW131" s="36">
        <f t="shared" si="135"/>
        <v>7414.7170144706024</v>
      </c>
      <c r="BX131" s="80">
        <f t="shared" si="136"/>
        <v>64.360093290870651</v>
      </c>
      <c r="BY131" s="9">
        <f t="shared" si="137"/>
        <v>104</v>
      </c>
      <c r="BZ131" s="28">
        <f t="shared" si="138"/>
        <v>80.33</v>
      </c>
      <c r="CA131" s="28">
        <f t="shared" si="139"/>
        <v>7</v>
      </c>
      <c r="CB131" s="28">
        <f t="shared" si="140"/>
        <v>73.33</v>
      </c>
      <c r="CC131" s="28">
        <f t="shared" si="141"/>
        <v>13.978339046427168</v>
      </c>
      <c r="CD131" s="28">
        <f t="shared" si="142"/>
        <v>59.351660953572832</v>
      </c>
      <c r="CE131" s="36">
        <f t="shared" si="143"/>
        <v>8327.6517669027289</v>
      </c>
      <c r="CF131" s="80">
        <f t="shared" si="144"/>
        <v>67.55581202215653</v>
      </c>
      <c r="CG131" s="9">
        <f t="shared" si="145"/>
        <v>0</v>
      </c>
      <c r="CH131" s="28">
        <f t="shared" si="146"/>
        <v>0</v>
      </c>
      <c r="CI131" s="28">
        <f t="shared" si="147"/>
        <v>0</v>
      </c>
      <c r="CJ131" s="28">
        <f t="shared" si="148"/>
        <v>0</v>
      </c>
      <c r="CK131" s="28">
        <f t="shared" si="149"/>
        <v>0</v>
      </c>
      <c r="CL131" s="28">
        <f t="shared" si="150"/>
        <v>0</v>
      </c>
      <c r="CM131" s="36">
        <f t="shared" si="151"/>
        <v>0</v>
      </c>
      <c r="CN131" s="80">
        <f t="shared" si="152"/>
        <v>0</v>
      </c>
      <c r="CO131" s="9">
        <f t="shared" si="153"/>
        <v>104</v>
      </c>
      <c r="CP131" s="28">
        <f t="shared" si="154"/>
        <v>650.65651834317919</v>
      </c>
      <c r="CQ131" s="28">
        <f t="shared" si="168"/>
        <v>53.5</v>
      </c>
      <c r="CR131" s="28">
        <f t="shared" si="169"/>
        <v>597.15651834317919</v>
      </c>
      <c r="CS131" s="28">
        <f t="shared" si="170"/>
        <v>99.966338807212537</v>
      </c>
      <c r="CT131" s="28">
        <f t="shared" si="171"/>
        <v>497.19017953596665</v>
      </c>
      <c r="CU131" s="36">
        <f t="shared" si="172"/>
        <v>59482.613104791555</v>
      </c>
      <c r="CV131" s="122">
        <f t="shared" si="173"/>
        <v>0</v>
      </c>
      <c r="CW131" s="125">
        <f t="shared" si="174"/>
        <v>597.15651834317919</v>
      </c>
      <c r="CX131" s="138">
        <f t="shared" si="175"/>
        <v>1127.1765183431792</v>
      </c>
    </row>
    <row r="132" spans="2:102" x14ac:dyDescent="0.3">
      <c r="B132" s="86">
        <v>105</v>
      </c>
      <c r="C132" s="155">
        <f t="shared" si="86"/>
        <v>1127.1765183431792</v>
      </c>
      <c r="D132" s="10">
        <f t="shared" si="87"/>
        <v>120</v>
      </c>
      <c r="E132" s="10">
        <f t="shared" si="88"/>
        <v>1007.1765183431792</v>
      </c>
      <c r="F132" s="10">
        <f t="shared" si="89"/>
        <v>157.59985646350847</v>
      </c>
      <c r="G132" s="10">
        <f t="shared" si="90"/>
        <v>849.57666187967061</v>
      </c>
      <c r="H132" s="10">
        <f t="shared" si="84"/>
        <v>157755.84572521131</v>
      </c>
      <c r="I132" s="146">
        <f t="shared" si="162"/>
        <v>-1007.1765183431792</v>
      </c>
      <c r="J132" s="147">
        <f t="shared" si="163"/>
        <v>-1127.1765183431792</v>
      </c>
      <c r="S132" s="86">
        <v>105</v>
      </c>
      <c r="T132" s="9">
        <f t="shared" si="91"/>
        <v>105</v>
      </c>
      <c r="U132" s="10">
        <f t="shared" si="92"/>
        <v>33.54</v>
      </c>
      <c r="V132" s="10">
        <f t="shared" si="93"/>
        <v>2.5</v>
      </c>
      <c r="W132" s="10">
        <f t="shared" si="94"/>
        <v>31.04</v>
      </c>
      <c r="X132" s="10">
        <f t="shared" si="95"/>
        <v>2.8107361885270645</v>
      </c>
      <c r="Y132" s="10">
        <f t="shared" si="96"/>
        <v>28.229263811472933</v>
      </c>
      <c r="Z132" s="10">
        <f t="shared" si="97"/>
        <v>2220.3596870101792</v>
      </c>
      <c r="AA132" s="16">
        <f t="shared" si="98"/>
        <v>28.159490212977094</v>
      </c>
      <c r="AB132" s="6"/>
      <c r="AC132" s="9">
        <f t="shared" si="99"/>
        <v>105</v>
      </c>
      <c r="AD132" s="10">
        <f t="shared" si="100"/>
        <v>64.61</v>
      </c>
      <c r="AE132" s="10">
        <f t="shared" si="101"/>
        <v>5</v>
      </c>
      <c r="AF132" s="10">
        <f t="shared" si="102"/>
        <v>59.61</v>
      </c>
      <c r="AG132" s="10">
        <f t="shared" si="103"/>
        <v>6.454999736829099</v>
      </c>
      <c r="AH132" s="10">
        <f t="shared" si="104"/>
        <v>53.155000263170898</v>
      </c>
      <c r="AI132" s="10">
        <f t="shared" si="105"/>
        <v>4788.0948023586534</v>
      </c>
      <c r="AJ132" s="16">
        <f t="shared" si="106"/>
        <v>54.245219518796965</v>
      </c>
      <c r="AK132" s="6"/>
      <c r="AL132" s="9">
        <f t="shared" si="107"/>
        <v>105</v>
      </c>
      <c r="AM132" s="10">
        <f t="shared" si="108"/>
        <v>124.91</v>
      </c>
      <c r="AN132" s="10">
        <f t="shared" si="109"/>
        <v>10</v>
      </c>
      <c r="AO132" s="10">
        <f t="shared" si="110"/>
        <v>114.91</v>
      </c>
      <c r="AP132" s="10">
        <f t="shared" si="111"/>
        <v>14.600599749722543</v>
      </c>
      <c r="AQ132" s="10">
        <f t="shared" si="112"/>
        <v>100.30940025027745</v>
      </c>
      <c r="AR132" s="10">
        <f t="shared" si="113"/>
        <v>10205.996305436223</v>
      </c>
      <c r="AS132" s="16">
        <f t="shared" si="114"/>
        <v>104.87185219150176</v>
      </c>
      <c r="AU132" s="2"/>
      <c r="AV132" s="2"/>
      <c r="AW132" s="2"/>
      <c r="AX132" s="2"/>
      <c r="AY132" s="9">
        <f t="shared" si="115"/>
        <v>105</v>
      </c>
      <c r="AZ132" s="31">
        <f t="shared" si="116"/>
        <v>105</v>
      </c>
      <c r="BA132" s="31">
        <f t="shared" si="85"/>
        <v>0</v>
      </c>
      <c r="BB132" s="10">
        <f t="shared" si="164"/>
        <v>30</v>
      </c>
      <c r="BC132" s="28">
        <f t="shared" si="117"/>
        <v>30</v>
      </c>
      <c r="BD132" s="10">
        <f t="shared" si="118"/>
        <v>0</v>
      </c>
      <c r="BE132" s="10">
        <f t="shared" si="165"/>
        <v>0</v>
      </c>
      <c r="BF132" s="44">
        <f t="shared" si="119"/>
        <v>60000</v>
      </c>
      <c r="BG132" s="80">
        <f t="shared" si="120"/>
        <v>25.187379439156615</v>
      </c>
      <c r="BH132" s="118"/>
      <c r="BI132" s="9">
        <f t="shared" si="121"/>
        <v>105</v>
      </c>
      <c r="BJ132" s="28">
        <f t="shared" si="122"/>
        <v>66.599999999999994</v>
      </c>
      <c r="BK132" s="28">
        <f t="shared" si="123"/>
        <v>5.5</v>
      </c>
      <c r="BL132" s="28">
        <f t="shared" si="124"/>
        <v>61.1</v>
      </c>
      <c r="BM132" s="28">
        <f t="shared" si="125"/>
        <v>8.976444062694183</v>
      </c>
      <c r="BN132" s="28">
        <f t="shared" si="126"/>
        <v>52.123555937305817</v>
      </c>
      <c r="BO132" s="36">
        <f t="shared" si="127"/>
        <v>5932.1724858588159</v>
      </c>
      <c r="BP132" s="80">
        <f t="shared" si="128"/>
        <v>55.915982354927678</v>
      </c>
      <c r="BQ132" s="9">
        <f t="shared" si="129"/>
        <v>105</v>
      </c>
      <c r="BR132" s="28">
        <f t="shared" si="130"/>
        <v>76.53</v>
      </c>
      <c r="BS132" s="28">
        <f t="shared" si="131"/>
        <v>6.5</v>
      </c>
      <c r="BT132" s="28">
        <f t="shared" si="132"/>
        <v>70.03</v>
      </c>
      <c r="BU132" s="28">
        <f t="shared" si="133"/>
        <v>11.739968606245121</v>
      </c>
      <c r="BV132" s="28">
        <f t="shared" si="134"/>
        <v>58.29003139375488</v>
      </c>
      <c r="BW132" s="36">
        <f t="shared" si="135"/>
        <v>7356.4269830768471</v>
      </c>
      <c r="BX132" s="80">
        <f t="shared" si="136"/>
        <v>64.253004949288524</v>
      </c>
      <c r="BY132" s="9">
        <f t="shared" si="137"/>
        <v>105</v>
      </c>
      <c r="BZ132" s="28">
        <f t="shared" si="138"/>
        <v>80.33</v>
      </c>
      <c r="CA132" s="28">
        <f t="shared" si="139"/>
        <v>7</v>
      </c>
      <c r="CB132" s="28">
        <f t="shared" si="140"/>
        <v>73.33</v>
      </c>
      <c r="CC132" s="28">
        <f t="shared" si="141"/>
        <v>13.879419611504547</v>
      </c>
      <c r="CD132" s="28">
        <f t="shared" si="142"/>
        <v>59.450580388495453</v>
      </c>
      <c r="CE132" s="36">
        <f t="shared" si="143"/>
        <v>8268.201186514234</v>
      </c>
      <c r="CF132" s="80">
        <f t="shared" si="144"/>
        <v>67.443406344915033</v>
      </c>
      <c r="CG132" s="9">
        <f t="shared" si="145"/>
        <v>0</v>
      </c>
      <c r="CH132" s="28">
        <f t="shared" si="146"/>
        <v>0</v>
      </c>
      <c r="CI132" s="28">
        <f t="shared" si="147"/>
        <v>0</v>
      </c>
      <c r="CJ132" s="28">
        <f t="shared" si="148"/>
        <v>0</v>
      </c>
      <c r="CK132" s="28">
        <f t="shared" si="149"/>
        <v>0</v>
      </c>
      <c r="CL132" s="28">
        <f t="shared" si="150"/>
        <v>0</v>
      </c>
      <c r="CM132" s="36">
        <f t="shared" si="151"/>
        <v>0</v>
      </c>
      <c r="CN132" s="80">
        <f t="shared" si="152"/>
        <v>0</v>
      </c>
      <c r="CO132" s="9">
        <f t="shared" si="153"/>
        <v>105</v>
      </c>
      <c r="CP132" s="28">
        <f t="shared" si="154"/>
        <v>650.65651834317919</v>
      </c>
      <c r="CQ132" s="28">
        <f t="shared" si="168"/>
        <v>53.5</v>
      </c>
      <c r="CR132" s="28">
        <f t="shared" si="169"/>
        <v>597.15651834317919</v>
      </c>
      <c r="CS132" s="28">
        <f t="shared" si="170"/>
        <v>99.137688507985914</v>
      </c>
      <c r="CT132" s="28">
        <f t="shared" si="171"/>
        <v>498.01882983519329</v>
      </c>
      <c r="CU132" s="36">
        <f t="shared" si="172"/>
        <v>58984.594274956362</v>
      </c>
      <c r="CV132" s="122">
        <f t="shared" si="173"/>
        <v>0</v>
      </c>
      <c r="CW132" s="125">
        <f t="shared" si="174"/>
        <v>597.15651834317919</v>
      </c>
      <c r="CX132" s="138">
        <f t="shared" si="175"/>
        <v>1127.1765183431792</v>
      </c>
    </row>
    <row r="133" spans="2:102" x14ac:dyDescent="0.3">
      <c r="B133" s="86">
        <v>106</v>
      </c>
      <c r="C133" s="155">
        <f t="shared" si="86"/>
        <v>1127.1765183431792</v>
      </c>
      <c r="D133" s="10">
        <f t="shared" si="87"/>
        <v>120</v>
      </c>
      <c r="E133" s="10">
        <f t="shared" si="88"/>
        <v>1007.1765183431792</v>
      </c>
      <c r="F133" s="10">
        <f t="shared" si="89"/>
        <v>156.25199799905315</v>
      </c>
      <c r="G133" s="10">
        <f t="shared" si="90"/>
        <v>850.92452034412599</v>
      </c>
      <c r="H133" s="10">
        <f t="shared" si="84"/>
        <v>156904.92120486716</v>
      </c>
      <c r="I133" s="146">
        <f t="shared" si="162"/>
        <v>-1007.1765183431792</v>
      </c>
      <c r="J133" s="147">
        <f t="shared" si="163"/>
        <v>-1127.1765183431792</v>
      </c>
      <c r="S133" s="86">
        <v>106</v>
      </c>
      <c r="T133" s="9">
        <f t="shared" si="91"/>
        <v>106</v>
      </c>
      <c r="U133" s="10">
        <f t="shared" si="92"/>
        <v>33.54</v>
      </c>
      <c r="V133" s="10">
        <f t="shared" si="93"/>
        <v>2.5</v>
      </c>
      <c r="W133" s="10">
        <f t="shared" si="94"/>
        <v>31.04</v>
      </c>
      <c r="X133" s="10">
        <f t="shared" si="95"/>
        <v>2.7754496087627238</v>
      </c>
      <c r="Y133" s="10">
        <f t="shared" si="96"/>
        <v>28.264550391237275</v>
      </c>
      <c r="Z133" s="10">
        <f t="shared" si="97"/>
        <v>2192.095136618942</v>
      </c>
      <c r="AA133" s="16">
        <f t="shared" si="98"/>
        <v>28.112635819943854</v>
      </c>
      <c r="AB133" s="6"/>
      <c r="AC133" s="9">
        <f t="shared" si="99"/>
        <v>106</v>
      </c>
      <c r="AD133" s="10">
        <f t="shared" si="100"/>
        <v>64.61</v>
      </c>
      <c r="AE133" s="10">
        <f t="shared" si="101"/>
        <v>5</v>
      </c>
      <c r="AF133" s="10">
        <f t="shared" si="102"/>
        <v>59.61</v>
      </c>
      <c r="AG133" s="10">
        <f t="shared" si="103"/>
        <v>6.3841264031448715</v>
      </c>
      <c r="AH133" s="10">
        <f t="shared" si="104"/>
        <v>53.225873596855131</v>
      </c>
      <c r="AI133" s="10">
        <f t="shared" si="105"/>
        <v>4734.8689287617981</v>
      </c>
      <c r="AJ133" s="16">
        <f t="shared" si="106"/>
        <v>54.154961250046881</v>
      </c>
      <c r="AK133" s="6"/>
      <c r="AL133" s="9">
        <f t="shared" si="107"/>
        <v>106</v>
      </c>
      <c r="AM133" s="10">
        <f t="shared" si="108"/>
        <v>124.91</v>
      </c>
      <c r="AN133" s="10">
        <f t="shared" si="109"/>
        <v>10</v>
      </c>
      <c r="AO133" s="10">
        <f t="shared" si="110"/>
        <v>114.91</v>
      </c>
      <c r="AP133" s="10">
        <f t="shared" si="111"/>
        <v>14.458494766034649</v>
      </c>
      <c r="AQ133" s="10">
        <f t="shared" si="112"/>
        <v>100.45150523396535</v>
      </c>
      <c r="AR133" s="10">
        <f t="shared" si="113"/>
        <v>10105.544800202259</v>
      </c>
      <c r="AS133" s="16">
        <f t="shared" si="114"/>
        <v>104.69735659717313</v>
      </c>
      <c r="AU133" s="2"/>
      <c r="AV133" s="2"/>
      <c r="AW133" s="2"/>
      <c r="AX133" s="2"/>
      <c r="AY133" s="9">
        <f t="shared" si="115"/>
        <v>106</v>
      </c>
      <c r="AZ133" s="31">
        <f t="shared" si="116"/>
        <v>106</v>
      </c>
      <c r="BA133" s="31">
        <f t="shared" si="85"/>
        <v>0</v>
      </c>
      <c r="BB133" s="10">
        <f t="shared" si="164"/>
        <v>30</v>
      </c>
      <c r="BC133" s="28">
        <f t="shared" si="117"/>
        <v>30</v>
      </c>
      <c r="BD133" s="10">
        <f t="shared" si="118"/>
        <v>0</v>
      </c>
      <c r="BE133" s="10">
        <f t="shared" si="165"/>
        <v>0</v>
      </c>
      <c r="BF133" s="44">
        <f t="shared" si="119"/>
        <v>60000</v>
      </c>
      <c r="BG133" s="80">
        <f t="shared" si="120"/>
        <v>25.145470321953358</v>
      </c>
      <c r="BH133" s="118"/>
      <c r="BI133" s="9">
        <f t="shared" si="121"/>
        <v>106</v>
      </c>
      <c r="BJ133" s="28">
        <f t="shared" si="122"/>
        <v>66.599999999999994</v>
      </c>
      <c r="BK133" s="28">
        <f t="shared" si="123"/>
        <v>5.5</v>
      </c>
      <c r="BL133" s="28">
        <f t="shared" si="124"/>
        <v>61.1</v>
      </c>
      <c r="BM133" s="28">
        <f t="shared" si="125"/>
        <v>8.8982587287882229</v>
      </c>
      <c r="BN133" s="28">
        <f t="shared" si="126"/>
        <v>52.20174127121178</v>
      </c>
      <c r="BO133" s="36">
        <f t="shared" si="127"/>
        <v>5879.9707445876038</v>
      </c>
      <c r="BP133" s="80">
        <f t="shared" si="128"/>
        <v>55.822944114736451</v>
      </c>
      <c r="BQ133" s="9">
        <f t="shared" si="129"/>
        <v>106</v>
      </c>
      <c r="BR133" s="28">
        <f t="shared" si="130"/>
        <v>76.53</v>
      </c>
      <c r="BS133" s="28">
        <f t="shared" si="131"/>
        <v>6.5</v>
      </c>
      <c r="BT133" s="28">
        <f t="shared" si="132"/>
        <v>70.03</v>
      </c>
      <c r="BU133" s="28">
        <f t="shared" si="133"/>
        <v>11.647676056538343</v>
      </c>
      <c r="BV133" s="28">
        <f t="shared" si="134"/>
        <v>58.382323943461657</v>
      </c>
      <c r="BW133" s="36">
        <f t="shared" si="135"/>
        <v>7298.0446591333857</v>
      </c>
      <c r="BX133" s="80">
        <f t="shared" si="136"/>
        <v>64.146094791303014</v>
      </c>
      <c r="BY133" s="9">
        <f t="shared" si="137"/>
        <v>106</v>
      </c>
      <c r="BZ133" s="28">
        <f t="shared" si="138"/>
        <v>80.33</v>
      </c>
      <c r="CA133" s="28">
        <f t="shared" si="139"/>
        <v>7</v>
      </c>
      <c r="CB133" s="28">
        <f t="shared" si="140"/>
        <v>73.33</v>
      </c>
      <c r="CC133" s="28">
        <f t="shared" si="141"/>
        <v>13.780335310857057</v>
      </c>
      <c r="CD133" s="28">
        <f t="shared" si="142"/>
        <v>59.549664689142944</v>
      </c>
      <c r="CE133" s="36">
        <f t="shared" si="143"/>
        <v>8208.6515218250915</v>
      </c>
      <c r="CF133" s="80">
        <f t="shared" si="144"/>
        <v>67.331187698750441</v>
      </c>
      <c r="CG133" s="9">
        <f t="shared" si="145"/>
        <v>0</v>
      </c>
      <c r="CH133" s="28">
        <f t="shared" si="146"/>
        <v>0</v>
      </c>
      <c r="CI133" s="28">
        <f t="shared" si="147"/>
        <v>0</v>
      </c>
      <c r="CJ133" s="28">
        <f t="shared" si="148"/>
        <v>0</v>
      </c>
      <c r="CK133" s="28">
        <f t="shared" si="149"/>
        <v>0</v>
      </c>
      <c r="CL133" s="28">
        <f t="shared" si="150"/>
        <v>0</v>
      </c>
      <c r="CM133" s="36">
        <f t="shared" si="151"/>
        <v>0</v>
      </c>
      <c r="CN133" s="80">
        <f t="shared" si="152"/>
        <v>0</v>
      </c>
      <c r="CO133" s="9">
        <f t="shared" si="153"/>
        <v>106</v>
      </c>
      <c r="CP133" s="28">
        <f t="shared" si="154"/>
        <v>650.65651834317919</v>
      </c>
      <c r="CQ133" s="28">
        <f t="shared" si="168"/>
        <v>53.5</v>
      </c>
      <c r="CR133" s="28">
        <f t="shared" si="169"/>
        <v>597.15651834317919</v>
      </c>
      <c r="CS133" s="28">
        <f t="shared" si="170"/>
        <v>98.307657124927275</v>
      </c>
      <c r="CT133" s="28">
        <f t="shared" si="171"/>
        <v>498.8488612182519</v>
      </c>
      <c r="CU133" s="36">
        <f t="shared" si="172"/>
        <v>58485.745413738106</v>
      </c>
      <c r="CV133" s="122">
        <f t="shared" si="173"/>
        <v>0</v>
      </c>
      <c r="CW133" s="125">
        <f t="shared" si="174"/>
        <v>597.15651834317919</v>
      </c>
      <c r="CX133" s="138">
        <f t="shared" si="175"/>
        <v>1127.1765183431792</v>
      </c>
    </row>
    <row r="134" spans="2:102" x14ac:dyDescent="0.3">
      <c r="B134" s="86">
        <v>107</v>
      </c>
      <c r="C134" s="155">
        <f t="shared" si="86"/>
        <v>1127.1765183431792</v>
      </c>
      <c r="D134" s="10">
        <f t="shared" si="87"/>
        <v>120</v>
      </c>
      <c r="E134" s="10">
        <f t="shared" si="88"/>
        <v>1007.1765183431792</v>
      </c>
      <c r="F134" s="10">
        <f t="shared" si="89"/>
        <v>154.90198767919054</v>
      </c>
      <c r="G134" s="10">
        <f t="shared" si="90"/>
        <v>852.27453066398868</v>
      </c>
      <c r="H134" s="10">
        <f t="shared" si="84"/>
        <v>156052.64667420319</v>
      </c>
      <c r="I134" s="146">
        <f t="shared" si="162"/>
        <v>-1007.1765183431792</v>
      </c>
      <c r="J134" s="147">
        <f t="shared" si="163"/>
        <v>-1127.1765183431792</v>
      </c>
      <c r="S134" s="86">
        <v>107</v>
      </c>
      <c r="T134" s="9">
        <f t="shared" si="91"/>
        <v>107</v>
      </c>
      <c r="U134" s="10">
        <f t="shared" si="92"/>
        <v>33.54</v>
      </c>
      <c r="V134" s="10">
        <f t="shared" si="93"/>
        <v>2.5</v>
      </c>
      <c r="W134" s="10">
        <f t="shared" si="94"/>
        <v>31.04</v>
      </c>
      <c r="X134" s="10">
        <f t="shared" si="95"/>
        <v>2.7401189207736771</v>
      </c>
      <c r="Y134" s="10">
        <f t="shared" si="96"/>
        <v>28.299881079226321</v>
      </c>
      <c r="Z134" s="10">
        <f t="shared" si="97"/>
        <v>2163.7952555397155</v>
      </c>
      <c r="AA134" s="16">
        <f t="shared" si="98"/>
        <v>28.065859387631129</v>
      </c>
      <c r="AB134" s="6"/>
      <c r="AC134" s="9">
        <f t="shared" si="99"/>
        <v>107</v>
      </c>
      <c r="AD134" s="10">
        <f t="shared" si="100"/>
        <v>64.61</v>
      </c>
      <c r="AE134" s="10">
        <f t="shared" si="101"/>
        <v>5</v>
      </c>
      <c r="AF134" s="10">
        <f t="shared" si="102"/>
        <v>59.61</v>
      </c>
      <c r="AG134" s="10">
        <f t="shared" si="103"/>
        <v>6.313158571682397</v>
      </c>
      <c r="AH134" s="10">
        <f t="shared" si="104"/>
        <v>53.296841428317606</v>
      </c>
      <c r="AI134" s="10">
        <f t="shared" si="105"/>
        <v>4681.5720873334803</v>
      </c>
      <c r="AJ134" s="16">
        <f t="shared" si="106"/>
        <v>54.064853161444461</v>
      </c>
      <c r="AK134" s="6"/>
      <c r="AL134" s="9">
        <f t="shared" si="107"/>
        <v>107</v>
      </c>
      <c r="AM134" s="10">
        <f t="shared" si="108"/>
        <v>124.91</v>
      </c>
      <c r="AN134" s="10">
        <f t="shared" si="109"/>
        <v>10</v>
      </c>
      <c r="AO134" s="10">
        <f t="shared" si="110"/>
        <v>114.91</v>
      </c>
      <c r="AP134" s="10">
        <f t="shared" si="111"/>
        <v>14.3161884669532</v>
      </c>
      <c r="AQ134" s="10">
        <f t="shared" si="112"/>
        <v>100.59381153304679</v>
      </c>
      <c r="AR134" s="10">
        <f t="shared" si="113"/>
        <v>10004.950988669212</v>
      </c>
      <c r="AS134" s="16">
        <f t="shared" si="114"/>
        <v>104.52315134493155</v>
      </c>
      <c r="AU134" s="2"/>
      <c r="AV134" s="2"/>
      <c r="AW134" s="2"/>
      <c r="AX134" s="2"/>
      <c r="AY134" s="9">
        <f t="shared" si="115"/>
        <v>107</v>
      </c>
      <c r="AZ134" s="31">
        <f t="shared" si="116"/>
        <v>107</v>
      </c>
      <c r="BA134" s="31">
        <f t="shared" si="85"/>
        <v>0</v>
      </c>
      <c r="BB134" s="10">
        <f t="shared" si="164"/>
        <v>30</v>
      </c>
      <c r="BC134" s="28">
        <f t="shared" si="117"/>
        <v>30</v>
      </c>
      <c r="BD134" s="10">
        <f t="shared" si="118"/>
        <v>0</v>
      </c>
      <c r="BE134" s="10">
        <f t="shared" si="165"/>
        <v>0</v>
      </c>
      <c r="BF134" s="44">
        <f t="shared" si="119"/>
        <v>60000</v>
      </c>
      <c r="BG134" s="80">
        <f t="shared" si="120"/>
        <v>25.103630937058256</v>
      </c>
      <c r="BH134" s="118"/>
      <c r="BI134" s="9">
        <f t="shared" si="121"/>
        <v>107</v>
      </c>
      <c r="BJ134" s="28">
        <f t="shared" si="122"/>
        <v>66.599999999999994</v>
      </c>
      <c r="BK134" s="28">
        <f t="shared" si="123"/>
        <v>5.5</v>
      </c>
      <c r="BL134" s="28">
        <f t="shared" si="124"/>
        <v>61.1</v>
      </c>
      <c r="BM134" s="28">
        <f t="shared" si="125"/>
        <v>8.8199561168814054</v>
      </c>
      <c r="BN134" s="28">
        <f t="shared" si="126"/>
        <v>52.280043883118594</v>
      </c>
      <c r="BO134" s="36">
        <f t="shared" si="127"/>
        <v>5827.6907007044856</v>
      </c>
      <c r="BP134" s="80">
        <f t="shared" si="128"/>
        <v>55.730060680269325</v>
      </c>
      <c r="BQ134" s="9">
        <f t="shared" si="129"/>
        <v>107</v>
      </c>
      <c r="BR134" s="28">
        <f t="shared" si="130"/>
        <v>76.53</v>
      </c>
      <c r="BS134" s="28">
        <f t="shared" si="131"/>
        <v>6.5</v>
      </c>
      <c r="BT134" s="28">
        <f t="shared" si="132"/>
        <v>70.03</v>
      </c>
      <c r="BU134" s="28">
        <f t="shared" si="133"/>
        <v>11.555237376961195</v>
      </c>
      <c r="BV134" s="28">
        <f t="shared" si="134"/>
        <v>58.474762623038806</v>
      </c>
      <c r="BW134" s="36">
        <f t="shared" si="135"/>
        <v>7239.5698965103466</v>
      </c>
      <c r="BX134" s="80">
        <f t="shared" si="136"/>
        <v>64.039362520435617</v>
      </c>
      <c r="BY134" s="9">
        <f t="shared" si="137"/>
        <v>107</v>
      </c>
      <c r="BZ134" s="28">
        <f t="shared" si="138"/>
        <v>80.33</v>
      </c>
      <c r="CA134" s="28">
        <f t="shared" si="139"/>
        <v>7</v>
      </c>
      <c r="CB134" s="28">
        <f t="shared" si="140"/>
        <v>73.33</v>
      </c>
      <c r="CC134" s="28">
        <f t="shared" si="141"/>
        <v>13.681085869708488</v>
      </c>
      <c r="CD134" s="28">
        <f t="shared" si="142"/>
        <v>59.648914130291509</v>
      </c>
      <c r="CE134" s="36">
        <f t="shared" si="143"/>
        <v>8149.0026076947997</v>
      </c>
      <c r="CF134" s="80">
        <f t="shared" si="144"/>
        <v>67.219155772462983</v>
      </c>
      <c r="CG134" s="9">
        <f t="shared" si="145"/>
        <v>0</v>
      </c>
      <c r="CH134" s="28">
        <f t="shared" si="146"/>
        <v>0</v>
      </c>
      <c r="CI134" s="28">
        <f t="shared" si="147"/>
        <v>0</v>
      </c>
      <c r="CJ134" s="28">
        <f t="shared" si="148"/>
        <v>0</v>
      </c>
      <c r="CK134" s="28">
        <f t="shared" si="149"/>
        <v>0</v>
      </c>
      <c r="CL134" s="28">
        <f t="shared" si="150"/>
        <v>0</v>
      </c>
      <c r="CM134" s="36">
        <f t="shared" si="151"/>
        <v>0</v>
      </c>
      <c r="CN134" s="80">
        <f t="shared" si="152"/>
        <v>0</v>
      </c>
      <c r="CO134" s="9">
        <f t="shared" si="153"/>
        <v>107</v>
      </c>
      <c r="CP134" s="28">
        <f t="shared" si="154"/>
        <v>650.65651834317919</v>
      </c>
      <c r="CQ134" s="28">
        <f t="shared" si="168"/>
        <v>53.5</v>
      </c>
      <c r="CR134" s="28">
        <f t="shared" si="169"/>
        <v>597.15651834317919</v>
      </c>
      <c r="CS134" s="28">
        <f t="shared" si="170"/>
        <v>97.476242356230173</v>
      </c>
      <c r="CT134" s="28">
        <f t="shared" si="171"/>
        <v>499.68027598694903</v>
      </c>
      <c r="CU134" s="36">
        <f t="shared" si="172"/>
        <v>57986.06513775116</v>
      </c>
      <c r="CV134" s="122">
        <f t="shared" si="173"/>
        <v>0</v>
      </c>
      <c r="CW134" s="125">
        <f t="shared" si="174"/>
        <v>597.15651834317919</v>
      </c>
      <c r="CX134" s="138">
        <f t="shared" si="175"/>
        <v>1127.1765183431792</v>
      </c>
    </row>
    <row r="135" spans="2:102" x14ac:dyDescent="0.3">
      <c r="B135" s="86">
        <v>108</v>
      </c>
      <c r="C135" s="155">
        <f t="shared" si="86"/>
        <v>1127.1765183431792</v>
      </c>
      <c r="D135" s="10">
        <f t="shared" si="87"/>
        <v>120</v>
      </c>
      <c r="E135" s="10">
        <f t="shared" si="88"/>
        <v>1007.1765183431792</v>
      </c>
      <c r="F135" s="10">
        <f t="shared" si="89"/>
        <v>153.54982204942539</v>
      </c>
      <c r="G135" s="10">
        <f t="shared" si="90"/>
        <v>853.62669629375387</v>
      </c>
      <c r="H135" s="10">
        <f t="shared" si="84"/>
        <v>155199.01997790945</v>
      </c>
      <c r="I135" s="146">
        <f t="shared" si="162"/>
        <v>-1007.1765183431792</v>
      </c>
      <c r="J135" s="147">
        <f t="shared" si="163"/>
        <v>-1127.1765183431792</v>
      </c>
      <c r="S135" s="86">
        <v>108</v>
      </c>
      <c r="T135" s="9">
        <f t="shared" si="91"/>
        <v>108</v>
      </c>
      <c r="U135" s="10">
        <f t="shared" si="92"/>
        <v>33.54</v>
      </c>
      <c r="V135" s="10">
        <f t="shared" si="93"/>
        <v>2.5</v>
      </c>
      <c r="W135" s="10">
        <f t="shared" si="94"/>
        <v>31.04</v>
      </c>
      <c r="X135" s="10">
        <f t="shared" si="95"/>
        <v>2.7047440694246441</v>
      </c>
      <c r="Y135" s="10">
        <f t="shared" si="96"/>
        <v>28.335255930575354</v>
      </c>
      <c r="Z135" s="10">
        <f t="shared" si="97"/>
        <v>2135.4599996091401</v>
      </c>
      <c r="AA135" s="16">
        <f t="shared" si="98"/>
        <v>28.019160786320597</v>
      </c>
      <c r="AB135" s="6"/>
      <c r="AC135" s="9">
        <f t="shared" si="99"/>
        <v>108</v>
      </c>
      <c r="AD135" s="10">
        <f t="shared" si="100"/>
        <v>64.61</v>
      </c>
      <c r="AE135" s="10">
        <f t="shared" si="101"/>
        <v>5</v>
      </c>
      <c r="AF135" s="10">
        <f t="shared" si="102"/>
        <v>59.61</v>
      </c>
      <c r="AG135" s="10">
        <f t="shared" si="103"/>
        <v>6.2420961164446398</v>
      </c>
      <c r="AH135" s="10">
        <f t="shared" si="104"/>
        <v>53.367903883555357</v>
      </c>
      <c r="AI135" s="10">
        <f t="shared" si="105"/>
        <v>4628.204183449925</v>
      </c>
      <c r="AJ135" s="16">
        <f t="shared" si="106"/>
        <v>53.974895003105956</v>
      </c>
      <c r="AK135" s="6"/>
      <c r="AL135" s="9">
        <f t="shared" si="107"/>
        <v>108</v>
      </c>
      <c r="AM135" s="10">
        <f t="shared" si="108"/>
        <v>124.91</v>
      </c>
      <c r="AN135" s="10">
        <f t="shared" si="109"/>
        <v>10</v>
      </c>
      <c r="AO135" s="10">
        <f t="shared" si="110"/>
        <v>114.91</v>
      </c>
      <c r="AP135" s="10">
        <f t="shared" si="111"/>
        <v>14.173680567281385</v>
      </c>
      <c r="AQ135" s="10">
        <f t="shared" si="112"/>
        <v>100.73631943271862</v>
      </c>
      <c r="AR135" s="10">
        <f t="shared" si="113"/>
        <v>9904.2146692364931</v>
      </c>
      <c r="AS135" s="16">
        <f t="shared" si="114"/>
        <v>104.34923595167876</v>
      </c>
      <c r="AU135" s="2"/>
      <c r="AV135" s="2"/>
      <c r="AW135" s="2"/>
      <c r="AX135" s="2"/>
      <c r="AY135" s="9">
        <f t="shared" si="115"/>
        <v>108</v>
      </c>
      <c r="AZ135" s="31">
        <f t="shared" si="116"/>
        <v>108</v>
      </c>
      <c r="BA135" s="31">
        <f t="shared" si="85"/>
        <v>0</v>
      </c>
      <c r="BB135" s="10">
        <f t="shared" si="164"/>
        <v>30</v>
      </c>
      <c r="BC135" s="28">
        <f t="shared" si="117"/>
        <v>30</v>
      </c>
      <c r="BD135" s="10">
        <f t="shared" si="118"/>
        <v>0</v>
      </c>
      <c r="BE135" s="10">
        <f t="shared" si="165"/>
        <v>0</v>
      </c>
      <c r="BF135" s="44">
        <f t="shared" si="119"/>
        <v>60000</v>
      </c>
      <c r="BG135" s="80">
        <f t="shared" si="120"/>
        <v>25.061861168444182</v>
      </c>
      <c r="BH135" s="118"/>
      <c r="BI135" s="9">
        <f t="shared" si="121"/>
        <v>108</v>
      </c>
      <c r="BJ135" s="28">
        <f t="shared" si="122"/>
        <v>66.599999999999994</v>
      </c>
      <c r="BK135" s="28">
        <f t="shared" si="123"/>
        <v>5.5</v>
      </c>
      <c r="BL135" s="28">
        <f t="shared" si="124"/>
        <v>61.1</v>
      </c>
      <c r="BM135" s="28">
        <f t="shared" si="125"/>
        <v>8.7415360510567286</v>
      </c>
      <c r="BN135" s="28">
        <f t="shared" si="126"/>
        <v>52.358463948943275</v>
      </c>
      <c r="BO135" s="36">
        <f t="shared" si="127"/>
        <v>5775.332236755542</v>
      </c>
      <c r="BP135" s="80">
        <f t="shared" si="128"/>
        <v>55.637331793946082</v>
      </c>
      <c r="BQ135" s="9">
        <f t="shared" si="129"/>
        <v>108</v>
      </c>
      <c r="BR135" s="28">
        <f t="shared" si="130"/>
        <v>76.53</v>
      </c>
      <c r="BS135" s="28">
        <f t="shared" si="131"/>
        <v>6.5</v>
      </c>
      <c r="BT135" s="28">
        <f t="shared" si="132"/>
        <v>70.03</v>
      </c>
      <c r="BU135" s="28">
        <f t="shared" si="133"/>
        <v>11.462652336141382</v>
      </c>
      <c r="BV135" s="28">
        <f t="shared" si="134"/>
        <v>58.567347663858619</v>
      </c>
      <c r="BW135" s="36">
        <f t="shared" si="135"/>
        <v>7181.002548846488</v>
      </c>
      <c r="BX135" s="80">
        <f t="shared" si="136"/>
        <v>63.932807840701109</v>
      </c>
      <c r="BY135" s="9">
        <f t="shared" si="137"/>
        <v>108</v>
      </c>
      <c r="BZ135" s="28">
        <f t="shared" si="138"/>
        <v>80.33</v>
      </c>
      <c r="CA135" s="28">
        <f t="shared" si="139"/>
        <v>7</v>
      </c>
      <c r="CB135" s="28">
        <f t="shared" si="140"/>
        <v>73.33</v>
      </c>
      <c r="CC135" s="28">
        <f t="shared" si="141"/>
        <v>13.581671012824666</v>
      </c>
      <c r="CD135" s="28">
        <f t="shared" si="142"/>
        <v>59.748328987175334</v>
      </c>
      <c r="CE135" s="36">
        <f t="shared" si="143"/>
        <v>8089.2542787076245</v>
      </c>
      <c r="CF135" s="80">
        <f t="shared" si="144"/>
        <v>67.107310255370706</v>
      </c>
      <c r="CG135" s="9">
        <f t="shared" si="145"/>
        <v>0</v>
      </c>
      <c r="CH135" s="28">
        <f t="shared" si="146"/>
        <v>0</v>
      </c>
      <c r="CI135" s="28">
        <f t="shared" si="147"/>
        <v>0</v>
      </c>
      <c r="CJ135" s="28">
        <f t="shared" si="148"/>
        <v>0</v>
      </c>
      <c r="CK135" s="28">
        <f t="shared" si="149"/>
        <v>0</v>
      </c>
      <c r="CL135" s="28">
        <f t="shared" si="150"/>
        <v>0</v>
      </c>
      <c r="CM135" s="36">
        <f t="shared" si="151"/>
        <v>0</v>
      </c>
      <c r="CN135" s="80">
        <f t="shared" si="152"/>
        <v>0</v>
      </c>
      <c r="CO135" s="9">
        <f t="shared" si="153"/>
        <v>108</v>
      </c>
      <c r="CP135" s="28">
        <f t="shared" si="154"/>
        <v>650.65651834317919</v>
      </c>
      <c r="CQ135" s="28">
        <f t="shared" si="168"/>
        <v>53.5</v>
      </c>
      <c r="CR135" s="28">
        <f t="shared" si="169"/>
        <v>597.15651834317919</v>
      </c>
      <c r="CS135" s="28">
        <f t="shared" si="170"/>
        <v>96.643441896251943</v>
      </c>
      <c r="CT135" s="28">
        <f t="shared" si="171"/>
        <v>500.51307644692724</v>
      </c>
      <c r="CU135" s="36">
        <f t="shared" si="172"/>
        <v>57485.552061304232</v>
      </c>
      <c r="CV135" s="122">
        <f t="shared" si="173"/>
        <v>0</v>
      </c>
      <c r="CW135" s="125">
        <f t="shared" si="174"/>
        <v>597.15651834317919</v>
      </c>
      <c r="CX135" s="138">
        <f t="shared" si="175"/>
        <v>1127.1765183431792</v>
      </c>
    </row>
    <row r="136" spans="2:102" x14ac:dyDescent="0.3">
      <c r="B136" s="86">
        <v>109</v>
      </c>
      <c r="C136" s="155">
        <f t="shared" si="86"/>
        <v>1127.1765183431792</v>
      </c>
      <c r="D136" s="10">
        <f t="shared" si="87"/>
        <v>120</v>
      </c>
      <c r="E136" s="10">
        <f t="shared" si="88"/>
        <v>1007.1765183431792</v>
      </c>
      <c r="F136" s="10">
        <f t="shared" si="89"/>
        <v>152.19549764968971</v>
      </c>
      <c r="G136" s="10">
        <f t="shared" si="90"/>
        <v>854.98102069348943</v>
      </c>
      <c r="H136" s="10">
        <f t="shared" si="84"/>
        <v>154344.03895721596</v>
      </c>
      <c r="I136" s="146">
        <f t="shared" si="162"/>
        <v>-1007.1765183431792</v>
      </c>
      <c r="J136" s="147">
        <f t="shared" si="163"/>
        <v>-1127.1765183431792</v>
      </c>
      <c r="S136" s="86">
        <v>109</v>
      </c>
      <c r="T136" s="9">
        <f t="shared" si="91"/>
        <v>109</v>
      </c>
      <c r="U136" s="10">
        <f t="shared" si="92"/>
        <v>33.54</v>
      </c>
      <c r="V136" s="10">
        <f t="shared" si="93"/>
        <v>2.5</v>
      </c>
      <c r="W136" s="10">
        <f t="shared" si="94"/>
        <v>31.04</v>
      </c>
      <c r="X136" s="10">
        <f t="shared" si="95"/>
        <v>2.6693249995114248</v>
      </c>
      <c r="Y136" s="10">
        <f t="shared" si="96"/>
        <v>28.370675000488575</v>
      </c>
      <c r="Z136" s="10">
        <f t="shared" si="97"/>
        <v>2107.0893246086516</v>
      </c>
      <c r="AA136" s="16">
        <f t="shared" si="98"/>
        <v>27.972539886509743</v>
      </c>
      <c r="AB136" s="6"/>
      <c r="AC136" s="9">
        <f t="shared" si="99"/>
        <v>109</v>
      </c>
      <c r="AD136" s="10">
        <f t="shared" si="100"/>
        <v>64.61</v>
      </c>
      <c r="AE136" s="10">
        <f t="shared" si="101"/>
        <v>5</v>
      </c>
      <c r="AF136" s="10">
        <f t="shared" si="102"/>
        <v>59.61</v>
      </c>
      <c r="AG136" s="10">
        <f t="shared" si="103"/>
        <v>6.1709389112665667</v>
      </c>
      <c r="AH136" s="10">
        <f t="shared" si="104"/>
        <v>53.439061088733432</v>
      </c>
      <c r="AI136" s="10">
        <f t="shared" si="105"/>
        <v>4574.765122361192</v>
      </c>
      <c r="AJ136" s="16">
        <f t="shared" si="106"/>
        <v>53.885086525563338</v>
      </c>
      <c r="AK136" s="6"/>
      <c r="AL136" s="9">
        <f t="shared" si="107"/>
        <v>109</v>
      </c>
      <c r="AM136" s="10">
        <f t="shared" si="108"/>
        <v>124.91</v>
      </c>
      <c r="AN136" s="10">
        <f t="shared" si="109"/>
        <v>10</v>
      </c>
      <c r="AO136" s="10">
        <f t="shared" si="110"/>
        <v>114.91</v>
      </c>
      <c r="AP136" s="10">
        <f t="shared" si="111"/>
        <v>14.030970781418366</v>
      </c>
      <c r="AQ136" s="10">
        <f t="shared" si="112"/>
        <v>100.87902921858164</v>
      </c>
      <c r="AR136" s="10">
        <f t="shared" si="113"/>
        <v>9803.3356400179109</v>
      </c>
      <c r="AS136" s="16">
        <f t="shared" si="114"/>
        <v>104.17560993512021</v>
      </c>
      <c r="AU136" s="2"/>
      <c r="AV136" s="2"/>
      <c r="AW136" s="2"/>
      <c r="AX136" s="2"/>
      <c r="AY136" s="9">
        <f t="shared" si="115"/>
        <v>109</v>
      </c>
      <c r="AZ136" s="31">
        <f t="shared" si="116"/>
        <v>109</v>
      </c>
      <c r="BA136" s="31">
        <f t="shared" si="85"/>
        <v>0</v>
      </c>
      <c r="BB136" s="10">
        <f t="shared" si="164"/>
        <v>30</v>
      </c>
      <c r="BC136" s="28">
        <f t="shared" si="117"/>
        <v>30</v>
      </c>
      <c r="BD136" s="10">
        <f t="shared" si="118"/>
        <v>0</v>
      </c>
      <c r="BE136" s="10">
        <f t="shared" si="165"/>
        <v>0</v>
      </c>
      <c r="BF136" s="44">
        <f t="shared" si="119"/>
        <v>60000</v>
      </c>
      <c r="BG136" s="80">
        <f t="shared" si="120"/>
        <v>25.020160900277052</v>
      </c>
      <c r="BH136" s="118"/>
      <c r="BI136" s="9">
        <f t="shared" si="121"/>
        <v>109</v>
      </c>
      <c r="BJ136" s="28">
        <f t="shared" si="122"/>
        <v>66.599999999999994</v>
      </c>
      <c r="BK136" s="28">
        <f t="shared" si="123"/>
        <v>5.5</v>
      </c>
      <c r="BL136" s="28">
        <f t="shared" si="124"/>
        <v>61.1</v>
      </c>
      <c r="BM136" s="28">
        <f t="shared" si="125"/>
        <v>8.662998355133313</v>
      </c>
      <c r="BN136" s="28">
        <f t="shared" si="126"/>
        <v>52.43700164486669</v>
      </c>
      <c r="BO136" s="36">
        <f t="shared" si="127"/>
        <v>5722.8952351106755</v>
      </c>
      <c r="BP136" s="80">
        <f t="shared" si="128"/>
        <v>55.544757198615045</v>
      </c>
      <c r="BQ136" s="9">
        <f t="shared" si="129"/>
        <v>109</v>
      </c>
      <c r="BR136" s="28">
        <f t="shared" si="130"/>
        <v>76.53</v>
      </c>
      <c r="BS136" s="28">
        <f t="shared" si="131"/>
        <v>6.5</v>
      </c>
      <c r="BT136" s="28">
        <f t="shared" si="132"/>
        <v>70.03</v>
      </c>
      <c r="BU136" s="28">
        <f t="shared" si="133"/>
        <v>11.369920702340274</v>
      </c>
      <c r="BV136" s="28">
        <f t="shared" si="134"/>
        <v>58.660079297659728</v>
      </c>
      <c r="BW136" s="36">
        <f t="shared" si="135"/>
        <v>7122.3424695488284</v>
      </c>
      <c r="BX136" s="80">
        <f t="shared" si="136"/>
        <v>63.826430456606758</v>
      </c>
      <c r="BY136" s="9">
        <f t="shared" si="137"/>
        <v>109</v>
      </c>
      <c r="BZ136" s="28">
        <f t="shared" si="138"/>
        <v>80.33</v>
      </c>
      <c r="CA136" s="28">
        <f t="shared" si="139"/>
        <v>7</v>
      </c>
      <c r="CB136" s="28">
        <f t="shared" si="140"/>
        <v>73.33</v>
      </c>
      <c r="CC136" s="28">
        <f t="shared" si="141"/>
        <v>13.482090464512709</v>
      </c>
      <c r="CD136" s="28">
        <f t="shared" si="142"/>
        <v>59.84790953548729</v>
      </c>
      <c r="CE136" s="36">
        <f t="shared" si="143"/>
        <v>8029.4063691721376</v>
      </c>
      <c r="CF136" s="80">
        <f t="shared" si="144"/>
        <v>66.995650837308517</v>
      </c>
      <c r="CG136" s="9">
        <f t="shared" si="145"/>
        <v>0</v>
      </c>
      <c r="CH136" s="28">
        <f t="shared" si="146"/>
        <v>0</v>
      </c>
      <c r="CI136" s="28">
        <f t="shared" si="147"/>
        <v>0</v>
      </c>
      <c r="CJ136" s="28">
        <f t="shared" si="148"/>
        <v>0</v>
      </c>
      <c r="CK136" s="28">
        <f t="shared" si="149"/>
        <v>0</v>
      </c>
      <c r="CL136" s="28">
        <f t="shared" si="150"/>
        <v>0</v>
      </c>
      <c r="CM136" s="36">
        <f t="shared" si="151"/>
        <v>0</v>
      </c>
      <c r="CN136" s="80">
        <f t="shared" si="152"/>
        <v>0</v>
      </c>
      <c r="CO136" s="9">
        <f t="shared" si="153"/>
        <v>109</v>
      </c>
      <c r="CP136" s="28">
        <f t="shared" si="154"/>
        <v>650.65651834317919</v>
      </c>
      <c r="CQ136" s="28">
        <f t="shared" si="168"/>
        <v>53.5</v>
      </c>
      <c r="CR136" s="28">
        <f t="shared" si="169"/>
        <v>597.15651834317919</v>
      </c>
      <c r="CS136" s="28">
        <f t="shared" si="170"/>
        <v>95.80925343550706</v>
      </c>
      <c r="CT136" s="28">
        <f t="shared" si="171"/>
        <v>501.34726490767213</v>
      </c>
      <c r="CU136" s="36">
        <f t="shared" si="172"/>
        <v>56984.20479639656</v>
      </c>
      <c r="CV136" s="122">
        <f t="shared" si="173"/>
        <v>0</v>
      </c>
      <c r="CW136" s="125">
        <f t="shared" si="174"/>
        <v>597.15651834317919</v>
      </c>
      <c r="CX136" s="138">
        <f t="shared" si="175"/>
        <v>1127.1765183431792</v>
      </c>
    </row>
    <row r="137" spans="2:102" x14ac:dyDescent="0.3">
      <c r="B137" s="86">
        <v>110</v>
      </c>
      <c r="C137" s="155">
        <f t="shared" si="86"/>
        <v>1127.1765183431792</v>
      </c>
      <c r="D137" s="10">
        <f t="shared" si="87"/>
        <v>120</v>
      </c>
      <c r="E137" s="10">
        <f t="shared" si="88"/>
        <v>1007.1765183431792</v>
      </c>
      <c r="F137" s="10">
        <f t="shared" si="89"/>
        <v>150.83901101433395</v>
      </c>
      <c r="G137" s="10">
        <f t="shared" si="90"/>
        <v>856.33750732884528</v>
      </c>
      <c r="H137" s="10">
        <f t="shared" si="84"/>
        <v>153487.7014498871</v>
      </c>
      <c r="I137" s="146">
        <f t="shared" si="162"/>
        <v>-1007.1765183431792</v>
      </c>
      <c r="J137" s="147">
        <f t="shared" si="163"/>
        <v>-1127.1765183431792</v>
      </c>
      <c r="S137" s="86">
        <v>110</v>
      </c>
      <c r="T137" s="9">
        <f t="shared" si="91"/>
        <v>110</v>
      </c>
      <c r="U137" s="10">
        <f t="shared" si="92"/>
        <v>33.54</v>
      </c>
      <c r="V137" s="10">
        <f t="shared" si="93"/>
        <v>2.5</v>
      </c>
      <c r="W137" s="10">
        <f t="shared" si="94"/>
        <v>31.04</v>
      </c>
      <c r="X137" s="10">
        <f t="shared" si="95"/>
        <v>2.6338616557608145</v>
      </c>
      <c r="Y137" s="10">
        <f t="shared" si="96"/>
        <v>28.406138344239185</v>
      </c>
      <c r="Z137" s="10">
        <f t="shared" si="97"/>
        <v>2078.6831862644126</v>
      </c>
      <c r="AA137" s="16">
        <f t="shared" si="98"/>
        <v>27.92599655891155</v>
      </c>
      <c r="AB137" s="6"/>
      <c r="AC137" s="9">
        <f t="shared" si="99"/>
        <v>110</v>
      </c>
      <c r="AD137" s="10">
        <f t="shared" si="100"/>
        <v>64.61</v>
      </c>
      <c r="AE137" s="10">
        <f t="shared" si="101"/>
        <v>5</v>
      </c>
      <c r="AF137" s="10">
        <f t="shared" si="102"/>
        <v>59.61</v>
      </c>
      <c r="AG137" s="10">
        <f t="shared" si="103"/>
        <v>6.0996868298149236</v>
      </c>
      <c r="AH137" s="10">
        <f t="shared" si="104"/>
        <v>53.510313170185078</v>
      </c>
      <c r="AI137" s="10">
        <f t="shared" si="105"/>
        <v>4521.2548091910066</v>
      </c>
      <c r="AJ137" s="16">
        <f t="shared" si="106"/>
        <v>53.795427479763724</v>
      </c>
      <c r="AK137" s="6"/>
      <c r="AL137" s="9">
        <f t="shared" si="107"/>
        <v>110</v>
      </c>
      <c r="AM137" s="10">
        <f t="shared" si="108"/>
        <v>124.91</v>
      </c>
      <c r="AN137" s="10">
        <f t="shared" si="109"/>
        <v>10</v>
      </c>
      <c r="AO137" s="10">
        <f t="shared" si="110"/>
        <v>114.91</v>
      </c>
      <c r="AP137" s="10">
        <f t="shared" si="111"/>
        <v>13.888058823358707</v>
      </c>
      <c r="AQ137" s="10">
        <f t="shared" si="112"/>
        <v>101.02194117664129</v>
      </c>
      <c r="AR137" s="10">
        <f t="shared" si="113"/>
        <v>9702.3136988412698</v>
      </c>
      <c r="AS137" s="16">
        <f t="shared" si="114"/>
        <v>104.00227281376392</v>
      </c>
      <c r="AU137" s="2"/>
      <c r="AV137" s="2"/>
      <c r="AW137" s="2"/>
      <c r="AX137" s="2"/>
      <c r="AY137" s="9">
        <f t="shared" si="115"/>
        <v>110</v>
      </c>
      <c r="AZ137" s="31">
        <f t="shared" si="116"/>
        <v>110</v>
      </c>
      <c r="BA137" s="31">
        <f t="shared" si="85"/>
        <v>0</v>
      </c>
      <c r="BB137" s="10">
        <f t="shared" si="164"/>
        <v>30</v>
      </c>
      <c r="BC137" s="28">
        <f t="shared" si="117"/>
        <v>30</v>
      </c>
      <c r="BD137" s="10">
        <f t="shared" si="118"/>
        <v>0</v>
      </c>
      <c r="BE137" s="10">
        <f t="shared" si="165"/>
        <v>0</v>
      </c>
      <c r="BF137" s="44">
        <f t="shared" si="119"/>
        <v>60000</v>
      </c>
      <c r="BG137" s="80">
        <f t="shared" si="120"/>
        <v>24.978530016915521</v>
      </c>
      <c r="BH137" s="118"/>
      <c r="BI137" s="9">
        <f t="shared" si="121"/>
        <v>110</v>
      </c>
      <c r="BJ137" s="28">
        <f t="shared" si="122"/>
        <v>66.599999999999994</v>
      </c>
      <c r="BK137" s="28">
        <f t="shared" si="123"/>
        <v>5.5</v>
      </c>
      <c r="BL137" s="28">
        <f t="shared" si="124"/>
        <v>61.1</v>
      </c>
      <c r="BM137" s="28">
        <f t="shared" si="125"/>
        <v>8.5843428526660137</v>
      </c>
      <c r="BN137" s="28">
        <f t="shared" si="126"/>
        <v>52.515657147333989</v>
      </c>
      <c r="BO137" s="36">
        <f t="shared" si="127"/>
        <v>5670.379577963341</v>
      </c>
      <c r="BP137" s="80">
        <f t="shared" si="128"/>
        <v>55.452336637552449</v>
      </c>
      <c r="BQ137" s="9">
        <f t="shared" si="129"/>
        <v>110</v>
      </c>
      <c r="BR137" s="28">
        <f t="shared" si="130"/>
        <v>76.53</v>
      </c>
      <c r="BS137" s="28">
        <f t="shared" si="131"/>
        <v>6.5</v>
      </c>
      <c r="BT137" s="28">
        <f t="shared" si="132"/>
        <v>70.03</v>
      </c>
      <c r="BU137" s="28">
        <f t="shared" si="133"/>
        <v>11.277042243452312</v>
      </c>
      <c r="BV137" s="28">
        <f t="shared" si="134"/>
        <v>58.752957756547687</v>
      </c>
      <c r="BW137" s="36">
        <f t="shared" si="135"/>
        <v>7063.589511792281</v>
      </c>
      <c r="BX137" s="80">
        <f t="shared" si="136"/>
        <v>63.720230073151491</v>
      </c>
      <c r="BY137" s="9">
        <f t="shared" si="137"/>
        <v>110</v>
      </c>
      <c r="BZ137" s="28">
        <f t="shared" si="138"/>
        <v>80.33</v>
      </c>
      <c r="CA137" s="28">
        <f t="shared" si="139"/>
        <v>7</v>
      </c>
      <c r="CB137" s="28">
        <f t="shared" si="140"/>
        <v>73.33</v>
      </c>
      <c r="CC137" s="28">
        <f t="shared" si="141"/>
        <v>13.38234394862023</v>
      </c>
      <c r="CD137" s="28">
        <f t="shared" si="142"/>
        <v>59.947656051379766</v>
      </c>
      <c r="CE137" s="36">
        <f t="shared" si="143"/>
        <v>7969.4587131207581</v>
      </c>
      <c r="CF137" s="80">
        <f t="shared" si="144"/>
        <v>66.884177208627449</v>
      </c>
      <c r="CG137" s="9">
        <f t="shared" si="145"/>
        <v>0</v>
      </c>
      <c r="CH137" s="28">
        <f t="shared" si="146"/>
        <v>0</v>
      </c>
      <c r="CI137" s="28">
        <f t="shared" si="147"/>
        <v>0</v>
      </c>
      <c r="CJ137" s="28">
        <f t="shared" si="148"/>
        <v>0</v>
      </c>
      <c r="CK137" s="28">
        <f t="shared" si="149"/>
        <v>0</v>
      </c>
      <c r="CL137" s="28">
        <f t="shared" si="150"/>
        <v>0</v>
      </c>
      <c r="CM137" s="36">
        <f t="shared" si="151"/>
        <v>0</v>
      </c>
      <c r="CN137" s="80">
        <f t="shared" si="152"/>
        <v>0</v>
      </c>
      <c r="CO137" s="9">
        <f t="shared" si="153"/>
        <v>110</v>
      </c>
      <c r="CP137" s="28">
        <f t="shared" si="154"/>
        <v>650.65651834317919</v>
      </c>
      <c r="CQ137" s="28">
        <f t="shared" si="168"/>
        <v>53.5</v>
      </c>
      <c r="CR137" s="28">
        <f t="shared" si="169"/>
        <v>597.15651834317919</v>
      </c>
      <c r="CS137" s="28">
        <f t="shared" si="170"/>
        <v>94.973674660660933</v>
      </c>
      <c r="CT137" s="28">
        <f t="shared" si="171"/>
        <v>502.18284368251824</v>
      </c>
      <c r="CU137" s="36">
        <f t="shared" si="172"/>
        <v>56482.021952714043</v>
      </c>
      <c r="CV137" s="122">
        <f t="shared" si="173"/>
        <v>0</v>
      </c>
      <c r="CW137" s="125">
        <f t="shared" si="174"/>
        <v>597.15651834317919</v>
      </c>
      <c r="CX137" s="138">
        <f t="shared" si="175"/>
        <v>1127.1765183431792</v>
      </c>
    </row>
    <row r="138" spans="2:102" x14ac:dyDescent="0.3">
      <c r="B138" s="86">
        <v>111</v>
      </c>
      <c r="C138" s="155">
        <f t="shared" si="86"/>
        <v>1127.1765183431792</v>
      </c>
      <c r="D138" s="10">
        <f t="shared" si="87"/>
        <v>120</v>
      </c>
      <c r="E138" s="10">
        <f t="shared" si="88"/>
        <v>1007.1765183431792</v>
      </c>
      <c r="F138" s="10">
        <f t="shared" si="89"/>
        <v>149.4803586721178</v>
      </c>
      <c r="G138" s="10">
        <f t="shared" si="90"/>
        <v>857.69615967106142</v>
      </c>
      <c r="H138" s="10">
        <f t="shared" si="84"/>
        <v>152630.00529021607</v>
      </c>
      <c r="I138" s="146">
        <f t="shared" si="162"/>
        <v>-1007.1765183431792</v>
      </c>
      <c r="J138" s="147">
        <f t="shared" si="163"/>
        <v>-1127.1765183431792</v>
      </c>
      <c r="S138" s="86">
        <v>111</v>
      </c>
      <c r="T138" s="9">
        <f t="shared" si="91"/>
        <v>111</v>
      </c>
      <c r="U138" s="10">
        <f t="shared" si="92"/>
        <v>33.54</v>
      </c>
      <c r="V138" s="10">
        <f t="shared" si="93"/>
        <v>2.5</v>
      </c>
      <c r="W138" s="10">
        <f t="shared" si="94"/>
        <v>31.04</v>
      </c>
      <c r="X138" s="10">
        <f t="shared" si="95"/>
        <v>2.5983539828305156</v>
      </c>
      <c r="Y138" s="10">
        <f t="shared" si="96"/>
        <v>28.441646017169482</v>
      </c>
      <c r="Z138" s="10">
        <f t="shared" si="97"/>
        <v>2050.2415402472429</v>
      </c>
      <c r="AA138" s="16">
        <f t="shared" si="98"/>
        <v>27.879530674454127</v>
      </c>
      <c r="AB138" s="6"/>
      <c r="AC138" s="9">
        <f t="shared" si="99"/>
        <v>111</v>
      </c>
      <c r="AD138" s="10">
        <f t="shared" si="100"/>
        <v>64.61</v>
      </c>
      <c r="AE138" s="10">
        <f t="shared" si="101"/>
        <v>5</v>
      </c>
      <c r="AF138" s="10">
        <f t="shared" si="102"/>
        <v>59.61</v>
      </c>
      <c r="AG138" s="10">
        <f t="shared" si="103"/>
        <v>6.028339745588009</v>
      </c>
      <c r="AH138" s="10">
        <f t="shared" si="104"/>
        <v>53.581660254411993</v>
      </c>
      <c r="AI138" s="10">
        <f t="shared" si="105"/>
        <v>4467.6731489365948</v>
      </c>
      <c r="AJ138" s="16">
        <f t="shared" si="106"/>
        <v>53.705917617068614</v>
      </c>
      <c r="AK138" s="6"/>
      <c r="AL138" s="9">
        <f t="shared" si="107"/>
        <v>111</v>
      </c>
      <c r="AM138" s="10">
        <f t="shared" si="108"/>
        <v>124.91</v>
      </c>
      <c r="AN138" s="10">
        <f t="shared" si="109"/>
        <v>10</v>
      </c>
      <c r="AO138" s="10">
        <f t="shared" si="110"/>
        <v>114.91</v>
      </c>
      <c r="AP138" s="10">
        <f t="shared" si="111"/>
        <v>13.744944406691801</v>
      </c>
      <c r="AQ138" s="10">
        <f t="shared" si="112"/>
        <v>101.1650555933082</v>
      </c>
      <c r="AR138" s="10">
        <f t="shared" si="113"/>
        <v>9601.1486432479614</v>
      </c>
      <c r="AS138" s="16">
        <f t="shared" si="114"/>
        <v>103.82922410691906</v>
      </c>
      <c r="AU138" s="2"/>
      <c r="AV138" s="2"/>
      <c r="AW138" s="2"/>
      <c r="AX138" s="2"/>
      <c r="AY138" s="9">
        <f t="shared" si="115"/>
        <v>111</v>
      </c>
      <c r="AZ138" s="31">
        <f t="shared" si="116"/>
        <v>111</v>
      </c>
      <c r="BA138" s="31">
        <f t="shared" si="85"/>
        <v>0</v>
      </c>
      <c r="BB138" s="10">
        <f t="shared" si="164"/>
        <v>30</v>
      </c>
      <c r="BC138" s="28">
        <f t="shared" si="117"/>
        <v>30</v>
      </c>
      <c r="BD138" s="10">
        <f t="shared" si="118"/>
        <v>0</v>
      </c>
      <c r="BE138" s="10">
        <f t="shared" si="165"/>
        <v>0</v>
      </c>
      <c r="BF138" s="44">
        <f t="shared" si="119"/>
        <v>60000</v>
      </c>
      <c r="BG138" s="80">
        <f t="shared" si="120"/>
        <v>24.936968402910669</v>
      </c>
      <c r="BH138" s="118"/>
      <c r="BI138" s="9">
        <f t="shared" si="121"/>
        <v>111</v>
      </c>
      <c r="BJ138" s="28">
        <f t="shared" si="122"/>
        <v>66.599999999999994</v>
      </c>
      <c r="BK138" s="28">
        <f t="shared" si="123"/>
        <v>5.5</v>
      </c>
      <c r="BL138" s="28">
        <f t="shared" si="124"/>
        <v>61.1</v>
      </c>
      <c r="BM138" s="28">
        <f t="shared" si="125"/>
        <v>8.5055693669450108</v>
      </c>
      <c r="BN138" s="28">
        <f t="shared" si="126"/>
        <v>52.594430633054991</v>
      </c>
      <c r="BO138" s="36">
        <f t="shared" si="127"/>
        <v>5617.7851473302862</v>
      </c>
      <c r="BP138" s="80">
        <f t="shared" si="128"/>
        <v>55.360069854461685</v>
      </c>
      <c r="BQ138" s="9">
        <f t="shared" si="129"/>
        <v>111</v>
      </c>
      <c r="BR138" s="28">
        <f t="shared" si="130"/>
        <v>76.53</v>
      </c>
      <c r="BS138" s="28">
        <f t="shared" si="131"/>
        <v>6.5</v>
      </c>
      <c r="BT138" s="28">
        <f t="shared" si="132"/>
        <v>70.03</v>
      </c>
      <c r="BU138" s="28">
        <f t="shared" si="133"/>
        <v>11.184016727004446</v>
      </c>
      <c r="BV138" s="28">
        <f t="shared" si="134"/>
        <v>58.845983272995554</v>
      </c>
      <c r="BW138" s="36">
        <f t="shared" si="135"/>
        <v>7004.7435285192851</v>
      </c>
      <c r="BX138" s="80">
        <f t="shared" si="136"/>
        <v>63.614206395825121</v>
      </c>
      <c r="BY138" s="9">
        <f t="shared" si="137"/>
        <v>111</v>
      </c>
      <c r="BZ138" s="28">
        <f t="shared" si="138"/>
        <v>80.33</v>
      </c>
      <c r="CA138" s="28">
        <f t="shared" si="139"/>
        <v>7</v>
      </c>
      <c r="CB138" s="28">
        <f t="shared" si="140"/>
        <v>73.33</v>
      </c>
      <c r="CC138" s="28">
        <f t="shared" si="141"/>
        <v>13.282431188534597</v>
      </c>
      <c r="CD138" s="28">
        <f t="shared" si="142"/>
        <v>60.047568811465403</v>
      </c>
      <c r="CE138" s="36">
        <f t="shared" si="143"/>
        <v>7909.4111443092925</v>
      </c>
      <c r="CF138" s="80">
        <f t="shared" si="144"/>
        <v>66.772889060193805</v>
      </c>
      <c r="CG138" s="9">
        <f t="shared" si="145"/>
        <v>0</v>
      </c>
      <c r="CH138" s="28">
        <f t="shared" si="146"/>
        <v>0</v>
      </c>
      <c r="CI138" s="28">
        <f t="shared" si="147"/>
        <v>0</v>
      </c>
      <c r="CJ138" s="28">
        <f t="shared" si="148"/>
        <v>0</v>
      </c>
      <c r="CK138" s="28">
        <f t="shared" si="149"/>
        <v>0</v>
      </c>
      <c r="CL138" s="28">
        <f t="shared" si="150"/>
        <v>0</v>
      </c>
      <c r="CM138" s="36">
        <f t="shared" si="151"/>
        <v>0</v>
      </c>
      <c r="CN138" s="80">
        <f t="shared" si="152"/>
        <v>0</v>
      </c>
      <c r="CO138" s="9">
        <f t="shared" si="153"/>
        <v>111</v>
      </c>
      <c r="CP138" s="28">
        <f t="shared" si="154"/>
        <v>650.65651834317919</v>
      </c>
      <c r="CQ138" s="28">
        <f t="shared" si="168"/>
        <v>53.5</v>
      </c>
      <c r="CR138" s="28">
        <f t="shared" si="169"/>
        <v>597.15651834317919</v>
      </c>
      <c r="CS138" s="28">
        <f t="shared" si="170"/>
        <v>94.136703254523411</v>
      </c>
      <c r="CT138" s="28">
        <f t="shared" si="171"/>
        <v>503.01981508865578</v>
      </c>
      <c r="CU138" s="36">
        <f t="shared" si="172"/>
        <v>55979.002137625386</v>
      </c>
      <c r="CV138" s="122">
        <f t="shared" si="173"/>
        <v>0</v>
      </c>
      <c r="CW138" s="125">
        <f t="shared" si="174"/>
        <v>597.15651834317919</v>
      </c>
      <c r="CX138" s="138">
        <f t="shared" si="175"/>
        <v>1127.1765183431792</v>
      </c>
    </row>
    <row r="139" spans="2:102" x14ac:dyDescent="0.3">
      <c r="B139" s="86">
        <v>112</v>
      </c>
      <c r="C139" s="155">
        <f t="shared" si="86"/>
        <v>1127.1765183431792</v>
      </c>
      <c r="D139" s="10">
        <f t="shared" si="87"/>
        <v>120</v>
      </c>
      <c r="E139" s="10">
        <f t="shared" si="88"/>
        <v>1007.1765183431792</v>
      </c>
      <c r="F139" s="10">
        <f t="shared" si="89"/>
        <v>148.11953714620122</v>
      </c>
      <c r="G139" s="10">
        <f t="shared" si="90"/>
        <v>859.05698119697797</v>
      </c>
      <c r="H139" s="10">
        <f t="shared" si="84"/>
        <v>151770.94830901906</v>
      </c>
      <c r="I139" s="146">
        <f t="shared" si="162"/>
        <v>-1007.1765183431792</v>
      </c>
      <c r="J139" s="147">
        <f t="shared" si="163"/>
        <v>-1127.1765183431792</v>
      </c>
      <c r="S139" s="86">
        <v>112</v>
      </c>
      <c r="T139" s="9">
        <f t="shared" si="91"/>
        <v>112</v>
      </c>
      <c r="U139" s="10">
        <f t="shared" si="92"/>
        <v>33.54</v>
      </c>
      <c r="V139" s="10">
        <f t="shared" si="93"/>
        <v>2.5</v>
      </c>
      <c r="W139" s="10">
        <f t="shared" si="94"/>
        <v>31.04</v>
      </c>
      <c r="X139" s="10">
        <f t="shared" si="95"/>
        <v>2.5628019253090537</v>
      </c>
      <c r="Y139" s="10">
        <f t="shared" si="96"/>
        <v>28.477198074690946</v>
      </c>
      <c r="Z139" s="10">
        <f t="shared" si="97"/>
        <v>2021.764342172552</v>
      </c>
      <c r="AA139" s="16">
        <f t="shared" si="98"/>
        <v>27.833142104280324</v>
      </c>
      <c r="AB139" s="6"/>
      <c r="AC139" s="9">
        <f t="shared" si="99"/>
        <v>112</v>
      </c>
      <c r="AD139" s="10">
        <f t="shared" si="100"/>
        <v>64.61</v>
      </c>
      <c r="AE139" s="10">
        <f t="shared" si="101"/>
        <v>5</v>
      </c>
      <c r="AF139" s="10">
        <f t="shared" si="102"/>
        <v>59.61</v>
      </c>
      <c r="AG139" s="10">
        <f t="shared" si="103"/>
        <v>5.9568975319154598</v>
      </c>
      <c r="AH139" s="10">
        <f t="shared" si="104"/>
        <v>53.653102468084541</v>
      </c>
      <c r="AI139" s="10">
        <f t="shared" si="105"/>
        <v>4414.0200464685104</v>
      </c>
      <c r="AJ139" s="16">
        <f t="shared" si="106"/>
        <v>53.61655668925318</v>
      </c>
      <c r="AK139" s="6"/>
      <c r="AL139" s="9">
        <f t="shared" si="107"/>
        <v>112</v>
      </c>
      <c r="AM139" s="10">
        <f t="shared" si="108"/>
        <v>124.91</v>
      </c>
      <c r="AN139" s="10">
        <f t="shared" si="109"/>
        <v>10</v>
      </c>
      <c r="AO139" s="10">
        <f t="shared" si="110"/>
        <v>114.91</v>
      </c>
      <c r="AP139" s="10">
        <f t="shared" si="111"/>
        <v>13.60162724460128</v>
      </c>
      <c r="AQ139" s="10">
        <f t="shared" si="112"/>
        <v>101.30837275539872</v>
      </c>
      <c r="AR139" s="10">
        <f t="shared" si="113"/>
        <v>9499.8402704925629</v>
      </c>
      <c r="AS139" s="16">
        <f t="shared" si="114"/>
        <v>103.65646333469455</v>
      </c>
      <c r="AU139" s="2"/>
      <c r="AV139" s="2"/>
      <c r="AW139" s="2"/>
      <c r="AX139" s="2"/>
      <c r="AY139" s="9">
        <f t="shared" si="115"/>
        <v>112</v>
      </c>
      <c r="AZ139" s="31">
        <f t="shared" si="116"/>
        <v>112</v>
      </c>
      <c r="BA139" s="31">
        <f t="shared" si="85"/>
        <v>0</v>
      </c>
      <c r="BB139" s="10">
        <f t="shared" si="164"/>
        <v>30</v>
      </c>
      <c r="BC139" s="28">
        <f t="shared" si="117"/>
        <v>30</v>
      </c>
      <c r="BD139" s="10">
        <f t="shared" si="118"/>
        <v>0</v>
      </c>
      <c r="BE139" s="10">
        <f t="shared" si="165"/>
        <v>0</v>
      </c>
      <c r="BF139" s="44">
        <f t="shared" si="119"/>
        <v>60000</v>
      </c>
      <c r="BG139" s="80">
        <f t="shared" si="120"/>
        <v>24.895475943005657</v>
      </c>
      <c r="BH139" s="118"/>
      <c r="BI139" s="9">
        <f t="shared" si="121"/>
        <v>112</v>
      </c>
      <c r="BJ139" s="28">
        <f t="shared" si="122"/>
        <v>66.599999999999994</v>
      </c>
      <c r="BK139" s="28">
        <f t="shared" si="123"/>
        <v>5.5</v>
      </c>
      <c r="BL139" s="28">
        <f t="shared" si="124"/>
        <v>61.1</v>
      </c>
      <c r="BM139" s="28">
        <f t="shared" si="125"/>
        <v>8.4266777209954284</v>
      </c>
      <c r="BN139" s="28">
        <f t="shared" si="126"/>
        <v>52.673322279004573</v>
      </c>
      <c r="BO139" s="36">
        <f t="shared" si="127"/>
        <v>5565.1118250512818</v>
      </c>
      <c r="BP139" s="80">
        <f t="shared" si="128"/>
        <v>55.267956593472555</v>
      </c>
      <c r="BQ139" s="9">
        <f t="shared" si="129"/>
        <v>112</v>
      </c>
      <c r="BR139" s="28">
        <f t="shared" si="130"/>
        <v>76.53</v>
      </c>
      <c r="BS139" s="28">
        <f t="shared" si="131"/>
        <v>6.5</v>
      </c>
      <c r="BT139" s="28">
        <f t="shared" si="132"/>
        <v>70.03</v>
      </c>
      <c r="BU139" s="28">
        <f t="shared" si="133"/>
        <v>11.090843920155535</v>
      </c>
      <c r="BV139" s="28">
        <f t="shared" si="134"/>
        <v>58.939156079844466</v>
      </c>
      <c r="BW139" s="36">
        <f t="shared" si="135"/>
        <v>6945.8043724394402</v>
      </c>
      <c r="BX139" s="80">
        <f t="shared" si="136"/>
        <v>63.508359130607431</v>
      </c>
      <c r="BY139" s="9">
        <f t="shared" si="137"/>
        <v>112</v>
      </c>
      <c r="BZ139" s="28">
        <f t="shared" si="138"/>
        <v>80.33</v>
      </c>
      <c r="CA139" s="28">
        <f t="shared" si="139"/>
        <v>7</v>
      </c>
      <c r="CB139" s="28">
        <f t="shared" si="140"/>
        <v>73.33</v>
      </c>
      <c r="CC139" s="28">
        <f t="shared" si="141"/>
        <v>13.182351907182154</v>
      </c>
      <c r="CD139" s="28">
        <f t="shared" si="142"/>
        <v>60.147648092817846</v>
      </c>
      <c r="CE139" s="36">
        <f t="shared" si="143"/>
        <v>7849.2634962164748</v>
      </c>
      <c r="CF139" s="80">
        <f t="shared" si="144"/>
        <v>66.661786083388137</v>
      </c>
      <c r="CG139" s="9">
        <f t="shared" si="145"/>
        <v>0</v>
      </c>
      <c r="CH139" s="28">
        <f t="shared" si="146"/>
        <v>0</v>
      </c>
      <c r="CI139" s="28">
        <f t="shared" si="147"/>
        <v>0</v>
      </c>
      <c r="CJ139" s="28">
        <f t="shared" si="148"/>
        <v>0</v>
      </c>
      <c r="CK139" s="28">
        <f t="shared" si="149"/>
        <v>0</v>
      </c>
      <c r="CL139" s="28">
        <f t="shared" si="150"/>
        <v>0</v>
      </c>
      <c r="CM139" s="36">
        <f t="shared" si="151"/>
        <v>0</v>
      </c>
      <c r="CN139" s="80">
        <f t="shared" si="152"/>
        <v>0</v>
      </c>
      <c r="CO139" s="9">
        <f t="shared" si="153"/>
        <v>112</v>
      </c>
      <c r="CP139" s="28">
        <f t="shared" si="154"/>
        <v>650.65651834317919</v>
      </c>
      <c r="CQ139" s="28">
        <f t="shared" si="168"/>
        <v>53.5</v>
      </c>
      <c r="CR139" s="28">
        <f t="shared" si="169"/>
        <v>597.15651834317919</v>
      </c>
      <c r="CS139" s="28">
        <f t="shared" si="170"/>
        <v>93.298336896042315</v>
      </c>
      <c r="CT139" s="28">
        <f t="shared" si="171"/>
        <v>503.85818144713687</v>
      </c>
      <c r="CU139" s="36">
        <f t="shared" si="172"/>
        <v>55475.143956178246</v>
      </c>
      <c r="CV139" s="122">
        <f t="shared" si="173"/>
        <v>0</v>
      </c>
      <c r="CW139" s="125">
        <f t="shared" si="174"/>
        <v>597.15651834317919</v>
      </c>
      <c r="CX139" s="138">
        <f t="shared" si="175"/>
        <v>1127.1765183431792</v>
      </c>
    </row>
    <row r="140" spans="2:102" x14ac:dyDescent="0.3">
      <c r="B140" s="86">
        <v>113</v>
      </c>
      <c r="C140" s="155">
        <f t="shared" si="86"/>
        <v>1127.1765183431792</v>
      </c>
      <c r="D140" s="10">
        <f t="shared" si="87"/>
        <v>120</v>
      </c>
      <c r="E140" s="10">
        <f t="shared" si="88"/>
        <v>1007.1765183431792</v>
      </c>
      <c r="F140" s="10">
        <f t="shared" si="89"/>
        <v>146.7565429541354</v>
      </c>
      <c r="G140" s="10">
        <f t="shared" si="90"/>
        <v>860.41997538904377</v>
      </c>
      <c r="H140" s="10">
        <f t="shared" si="84"/>
        <v>150910.52833363003</v>
      </c>
      <c r="I140" s="146">
        <f t="shared" si="162"/>
        <v>-1007.1765183431792</v>
      </c>
      <c r="J140" s="147">
        <f t="shared" si="163"/>
        <v>-1127.1765183431792</v>
      </c>
      <c r="S140" s="86">
        <v>113</v>
      </c>
      <c r="T140" s="9">
        <f t="shared" si="91"/>
        <v>113</v>
      </c>
      <c r="U140" s="10">
        <f t="shared" si="92"/>
        <v>33.54</v>
      </c>
      <c r="V140" s="10">
        <f t="shared" si="93"/>
        <v>2.5</v>
      </c>
      <c r="W140" s="10">
        <f t="shared" si="94"/>
        <v>31.04</v>
      </c>
      <c r="X140" s="10">
        <f t="shared" si="95"/>
        <v>2.5272054277156899</v>
      </c>
      <c r="Y140" s="10">
        <f t="shared" si="96"/>
        <v>28.51279457228431</v>
      </c>
      <c r="Z140" s="10">
        <f t="shared" si="97"/>
        <v>1993.2515476002677</v>
      </c>
      <c r="AA140" s="16">
        <f t="shared" si="98"/>
        <v>27.786830719747407</v>
      </c>
      <c r="AB140" s="6"/>
      <c r="AC140" s="9">
        <f t="shared" si="99"/>
        <v>113</v>
      </c>
      <c r="AD140" s="10">
        <f t="shared" si="100"/>
        <v>64.61</v>
      </c>
      <c r="AE140" s="10">
        <f t="shared" si="101"/>
        <v>5</v>
      </c>
      <c r="AF140" s="10">
        <f t="shared" si="102"/>
        <v>59.61</v>
      </c>
      <c r="AG140" s="10">
        <f t="shared" si="103"/>
        <v>5.8853600619580142</v>
      </c>
      <c r="AH140" s="10">
        <f t="shared" si="104"/>
        <v>53.724639938041989</v>
      </c>
      <c r="AI140" s="10">
        <f t="shared" si="105"/>
        <v>4360.2954065304684</v>
      </c>
      <c r="AJ140" s="16">
        <f t="shared" si="106"/>
        <v>53.527344448505666</v>
      </c>
      <c r="AK140" s="6"/>
      <c r="AL140" s="9">
        <f t="shared" si="107"/>
        <v>113</v>
      </c>
      <c r="AM140" s="10">
        <f t="shared" si="108"/>
        <v>124.91</v>
      </c>
      <c r="AN140" s="10">
        <f t="shared" si="109"/>
        <v>10</v>
      </c>
      <c r="AO140" s="10">
        <f t="shared" si="110"/>
        <v>114.91</v>
      </c>
      <c r="AP140" s="10">
        <f t="shared" si="111"/>
        <v>13.458107049864465</v>
      </c>
      <c r="AQ140" s="10">
        <f t="shared" si="112"/>
        <v>101.45189295013553</v>
      </c>
      <c r="AR140" s="10">
        <f t="shared" si="113"/>
        <v>9398.3883775424274</v>
      </c>
      <c r="AS140" s="16">
        <f t="shared" si="114"/>
        <v>103.48399001799787</v>
      </c>
      <c r="AU140" s="2"/>
      <c r="AV140" s="2"/>
      <c r="AW140" s="2"/>
      <c r="AX140" s="2"/>
      <c r="AY140" s="9">
        <f t="shared" si="115"/>
        <v>113</v>
      </c>
      <c r="AZ140" s="31">
        <f t="shared" si="116"/>
        <v>113</v>
      </c>
      <c r="BA140" s="31">
        <f t="shared" si="85"/>
        <v>0</v>
      </c>
      <c r="BB140" s="10">
        <f t="shared" si="164"/>
        <v>30</v>
      </c>
      <c r="BC140" s="28">
        <f t="shared" si="117"/>
        <v>30</v>
      </c>
      <c r="BD140" s="10">
        <f t="shared" si="118"/>
        <v>0</v>
      </c>
      <c r="BE140" s="10">
        <f t="shared" si="165"/>
        <v>0</v>
      </c>
      <c r="BF140" s="44">
        <f t="shared" si="119"/>
        <v>60000</v>
      </c>
      <c r="BG140" s="80">
        <f t="shared" si="120"/>
        <v>24.854052522135429</v>
      </c>
      <c r="BH140" s="118"/>
      <c r="BI140" s="9">
        <f t="shared" si="121"/>
        <v>113</v>
      </c>
      <c r="BJ140" s="28">
        <f t="shared" si="122"/>
        <v>66.599999999999994</v>
      </c>
      <c r="BK140" s="28">
        <f t="shared" si="123"/>
        <v>5.5</v>
      </c>
      <c r="BL140" s="28">
        <f t="shared" si="124"/>
        <v>61.1</v>
      </c>
      <c r="BM140" s="28">
        <f t="shared" si="125"/>
        <v>8.3476677375769217</v>
      </c>
      <c r="BN140" s="28">
        <f t="shared" si="126"/>
        <v>52.752332262423081</v>
      </c>
      <c r="BO140" s="36">
        <f t="shared" si="127"/>
        <v>5512.3594927888589</v>
      </c>
      <c r="BP140" s="80">
        <f t="shared" si="128"/>
        <v>55.175996599140646</v>
      </c>
      <c r="BQ140" s="9">
        <f t="shared" si="129"/>
        <v>113</v>
      </c>
      <c r="BR140" s="28">
        <f t="shared" si="130"/>
        <v>76.53</v>
      </c>
      <c r="BS140" s="28">
        <f t="shared" si="131"/>
        <v>6.5</v>
      </c>
      <c r="BT140" s="28">
        <f t="shared" si="132"/>
        <v>70.03</v>
      </c>
      <c r="BU140" s="28">
        <f t="shared" si="133"/>
        <v>10.997523589695779</v>
      </c>
      <c r="BV140" s="28">
        <f t="shared" si="134"/>
        <v>59.03247641030422</v>
      </c>
      <c r="BW140" s="36">
        <f t="shared" si="135"/>
        <v>6886.7718960291359</v>
      </c>
      <c r="BX140" s="80">
        <f t="shared" si="136"/>
        <v>63.402687983967475</v>
      </c>
      <c r="BY140" s="9">
        <f t="shared" si="137"/>
        <v>113</v>
      </c>
      <c r="BZ140" s="28">
        <f t="shared" si="138"/>
        <v>80.33</v>
      </c>
      <c r="CA140" s="28">
        <f t="shared" si="139"/>
        <v>7</v>
      </c>
      <c r="CB140" s="28">
        <f t="shared" si="140"/>
        <v>73.33</v>
      </c>
      <c r="CC140" s="28">
        <f t="shared" si="141"/>
        <v>13.082105827027457</v>
      </c>
      <c r="CD140" s="28">
        <f t="shared" si="142"/>
        <v>60.247894172972543</v>
      </c>
      <c r="CE140" s="36">
        <f t="shared" si="143"/>
        <v>7789.0156020435024</v>
      </c>
      <c r="CF140" s="80">
        <f t="shared" si="144"/>
        <v>66.550867970104633</v>
      </c>
      <c r="CG140" s="9">
        <f t="shared" si="145"/>
        <v>0</v>
      </c>
      <c r="CH140" s="28">
        <f t="shared" si="146"/>
        <v>0</v>
      </c>
      <c r="CI140" s="28">
        <f t="shared" si="147"/>
        <v>0</v>
      </c>
      <c r="CJ140" s="28">
        <f t="shared" si="148"/>
        <v>0</v>
      </c>
      <c r="CK140" s="28">
        <f t="shared" si="149"/>
        <v>0</v>
      </c>
      <c r="CL140" s="28">
        <f t="shared" si="150"/>
        <v>0</v>
      </c>
      <c r="CM140" s="36">
        <f t="shared" si="151"/>
        <v>0</v>
      </c>
      <c r="CN140" s="80">
        <f t="shared" si="152"/>
        <v>0</v>
      </c>
      <c r="CO140" s="9">
        <f t="shared" si="153"/>
        <v>113</v>
      </c>
      <c r="CP140" s="28">
        <f t="shared" si="154"/>
        <v>650.65651834317919</v>
      </c>
      <c r="CQ140" s="28">
        <f t="shared" si="168"/>
        <v>53.5</v>
      </c>
      <c r="CR140" s="28">
        <f t="shared" si="169"/>
        <v>597.15651834317919</v>
      </c>
      <c r="CS140" s="28">
        <f t="shared" si="170"/>
        <v>92.458573260297086</v>
      </c>
      <c r="CT140" s="28">
        <f t="shared" si="171"/>
        <v>504.69794508288209</v>
      </c>
      <c r="CU140" s="36">
        <f t="shared" si="172"/>
        <v>54970.446011095366</v>
      </c>
      <c r="CV140" s="122">
        <f t="shared" si="173"/>
        <v>0</v>
      </c>
      <c r="CW140" s="125">
        <f t="shared" si="174"/>
        <v>597.15651834317919</v>
      </c>
      <c r="CX140" s="138">
        <f t="shared" si="175"/>
        <v>1127.1765183431792</v>
      </c>
    </row>
    <row r="141" spans="2:102" x14ac:dyDescent="0.3">
      <c r="B141" s="86">
        <v>114</v>
      </c>
      <c r="C141" s="155">
        <f t="shared" si="86"/>
        <v>1127.1765183431792</v>
      </c>
      <c r="D141" s="10">
        <f t="shared" si="87"/>
        <v>120</v>
      </c>
      <c r="E141" s="10">
        <f t="shared" si="88"/>
        <v>1007.1765183431792</v>
      </c>
      <c r="F141" s="10">
        <f t="shared" si="89"/>
        <v>145.39137260785358</v>
      </c>
      <c r="G141" s="10">
        <f t="shared" si="90"/>
        <v>861.78514573532561</v>
      </c>
      <c r="H141" s="10">
        <f t="shared" si="84"/>
        <v>150048.74318789472</v>
      </c>
      <c r="I141" s="146">
        <f t="shared" si="162"/>
        <v>-1007.1765183431792</v>
      </c>
      <c r="J141" s="147">
        <f t="shared" si="163"/>
        <v>-1127.1765183431792</v>
      </c>
      <c r="S141" s="86">
        <v>114</v>
      </c>
      <c r="T141" s="9">
        <f t="shared" si="91"/>
        <v>114</v>
      </c>
      <c r="U141" s="10">
        <f t="shared" si="92"/>
        <v>33.54</v>
      </c>
      <c r="V141" s="10">
        <f t="shared" si="93"/>
        <v>2.5</v>
      </c>
      <c r="W141" s="10">
        <f t="shared" si="94"/>
        <v>31.04</v>
      </c>
      <c r="X141" s="10">
        <f t="shared" si="95"/>
        <v>2.4915644345003343</v>
      </c>
      <c r="Y141" s="10">
        <f t="shared" si="96"/>
        <v>28.548435565499666</v>
      </c>
      <c r="Z141" s="10">
        <f t="shared" si="97"/>
        <v>1964.7031120347681</v>
      </c>
      <c r="AA141" s="16">
        <f t="shared" si="98"/>
        <v>27.740596392426699</v>
      </c>
      <c r="AB141" s="6"/>
      <c r="AC141" s="9">
        <f t="shared" si="99"/>
        <v>114</v>
      </c>
      <c r="AD141" s="10">
        <f t="shared" si="100"/>
        <v>64.61</v>
      </c>
      <c r="AE141" s="10">
        <f t="shared" si="101"/>
        <v>5</v>
      </c>
      <c r="AF141" s="10">
        <f t="shared" si="102"/>
        <v>59.61</v>
      </c>
      <c r="AG141" s="10">
        <f t="shared" si="103"/>
        <v>5.8137272087072915</v>
      </c>
      <c r="AH141" s="10">
        <f t="shared" si="104"/>
        <v>53.796272791292708</v>
      </c>
      <c r="AI141" s="10">
        <f t="shared" si="105"/>
        <v>4306.4991337391757</v>
      </c>
      <c r="AJ141" s="16">
        <f t="shared" si="106"/>
        <v>53.438280647426623</v>
      </c>
      <c r="AK141" s="6"/>
      <c r="AL141" s="9">
        <f t="shared" si="107"/>
        <v>114</v>
      </c>
      <c r="AM141" s="10">
        <f t="shared" si="108"/>
        <v>124.91</v>
      </c>
      <c r="AN141" s="10">
        <f t="shared" si="109"/>
        <v>10</v>
      </c>
      <c r="AO141" s="10">
        <f t="shared" si="110"/>
        <v>114.91</v>
      </c>
      <c r="AP141" s="10">
        <f t="shared" si="111"/>
        <v>13.314383534851773</v>
      </c>
      <c r="AQ141" s="10">
        <f t="shared" si="112"/>
        <v>101.59561646514823</v>
      </c>
      <c r="AR141" s="10">
        <f t="shared" si="113"/>
        <v>9296.7927610772786</v>
      </c>
      <c r="AS141" s="16">
        <f t="shared" si="114"/>
        <v>103.31180367853365</v>
      </c>
      <c r="AU141" s="2"/>
      <c r="AV141" s="2"/>
      <c r="AW141" s="2"/>
      <c r="AX141" s="2"/>
      <c r="AY141" s="9">
        <f t="shared" si="115"/>
        <v>114</v>
      </c>
      <c r="AZ141" s="31">
        <f t="shared" si="116"/>
        <v>114</v>
      </c>
      <c r="BA141" s="31">
        <f t="shared" si="85"/>
        <v>0</v>
      </c>
      <c r="BB141" s="10">
        <f t="shared" si="164"/>
        <v>30</v>
      </c>
      <c r="BC141" s="28">
        <f t="shared" si="117"/>
        <v>30</v>
      </c>
      <c r="BD141" s="10">
        <f t="shared" si="118"/>
        <v>0</v>
      </c>
      <c r="BE141" s="10">
        <f t="shared" si="165"/>
        <v>0</v>
      </c>
      <c r="BF141" s="44">
        <f t="shared" si="119"/>
        <v>60000</v>
      </c>
      <c r="BG141" s="80">
        <f t="shared" si="120"/>
        <v>24.812698025426386</v>
      </c>
      <c r="BH141" s="118"/>
      <c r="BI141" s="9">
        <f t="shared" si="121"/>
        <v>114</v>
      </c>
      <c r="BJ141" s="28">
        <f t="shared" si="122"/>
        <v>66.599999999999994</v>
      </c>
      <c r="BK141" s="28">
        <f t="shared" si="123"/>
        <v>5.5</v>
      </c>
      <c r="BL141" s="28">
        <f t="shared" si="124"/>
        <v>61.1</v>
      </c>
      <c r="BM141" s="28">
        <f t="shared" si="125"/>
        <v>8.2685392391832888</v>
      </c>
      <c r="BN141" s="28">
        <f t="shared" si="126"/>
        <v>52.831460760816711</v>
      </c>
      <c r="BO141" s="36">
        <f t="shared" si="127"/>
        <v>5459.5280320280426</v>
      </c>
      <c r="BP141" s="80">
        <f t="shared" si="128"/>
        <v>55.084189616446572</v>
      </c>
      <c r="BQ141" s="9">
        <f t="shared" si="129"/>
        <v>114</v>
      </c>
      <c r="BR141" s="28">
        <f t="shared" si="130"/>
        <v>76.53</v>
      </c>
      <c r="BS141" s="28">
        <f t="shared" si="131"/>
        <v>6.5</v>
      </c>
      <c r="BT141" s="28">
        <f t="shared" si="132"/>
        <v>70.03</v>
      </c>
      <c r="BU141" s="28">
        <f t="shared" si="133"/>
        <v>10.904055502046132</v>
      </c>
      <c r="BV141" s="28">
        <f t="shared" si="134"/>
        <v>59.125944497953867</v>
      </c>
      <c r="BW141" s="36">
        <f t="shared" si="135"/>
        <v>6827.6459515311817</v>
      </c>
      <c r="BX141" s="80">
        <f t="shared" si="136"/>
        <v>63.297192662862706</v>
      </c>
      <c r="BY141" s="9">
        <f t="shared" si="137"/>
        <v>114</v>
      </c>
      <c r="BZ141" s="28">
        <f t="shared" si="138"/>
        <v>80.33</v>
      </c>
      <c r="CA141" s="28">
        <f t="shared" si="139"/>
        <v>7</v>
      </c>
      <c r="CB141" s="28">
        <f t="shared" si="140"/>
        <v>73.33</v>
      </c>
      <c r="CC141" s="28">
        <f t="shared" si="141"/>
        <v>12.981692670072505</v>
      </c>
      <c r="CD141" s="28">
        <f t="shared" si="142"/>
        <v>60.348307329927493</v>
      </c>
      <c r="CE141" s="36">
        <f t="shared" si="143"/>
        <v>7728.6672947135748</v>
      </c>
      <c r="CF141" s="80">
        <f t="shared" si="144"/>
        <v>66.440134412750055</v>
      </c>
      <c r="CG141" s="9">
        <f t="shared" si="145"/>
        <v>0</v>
      </c>
      <c r="CH141" s="28">
        <f t="shared" si="146"/>
        <v>0</v>
      </c>
      <c r="CI141" s="28">
        <f t="shared" si="147"/>
        <v>0</v>
      </c>
      <c r="CJ141" s="28">
        <f t="shared" si="148"/>
        <v>0</v>
      </c>
      <c r="CK141" s="28">
        <f t="shared" si="149"/>
        <v>0</v>
      </c>
      <c r="CL141" s="28">
        <f t="shared" si="150"/>
        <v>0</v>
      </c>
      <c r="CM141" s="36">
        <f t="shared" si="151"/>
        <v>0</v>
      </c>
      <c r="CN141" s="80">
        <f t="shared" si="152"/>
        <v>0</v>
      </c>
      <c r="CO141" s="9">
        <f t="shared" si="153"/>
        <v>114</v>
      </c>
      <c r="CP141" s="28">
        <f t="shared" si="154"/>
        <v>650.65651834317919</v>
      </c>
      <c r="CQ141" s="28">
        <f t="shared" si="168"/>
        <v>53.5</v>
      </c>
      <c r="CR141" s="28">
        <f t="shared" si="169"/>
        <v>597.15651834317919</v>
      </c>
      <c r="CS141" s="28">
        <f t="shared" si="170"/>
        <v>91.617410018492265</v>
      </c>
      <c r="CT141" s="28">
        <f t="shared" si="171"/>
        <v>505.53910832468694</v>
      </c>
      <c r="CU141" s="36">
        <f t="shared" si="172"/>
        <v>54464.906902770679</v>
      </c>
      <c r="CV141" s="122">
        <f t="shared" si="173"/>
        <v>0</v>
      </c>
      <c r="CW141" s="125">
        <f t="shared" si="174"/>
        <v>597.15651834317919</v>
      </c>
      <c r="CX141" s="138">
        <f t="shared" si="175"/>
        <v>1127.1765183431792</v>
      </c>
    </row>
    <row r="142" spans="2:102" x14ac:dyDescent="0.3">
      <c r="B142" s="86">
        <v>115</v>
      </c>
      <c r="C142" s="155">
        <f t="shared" si="86"/>
        <v>1127.1765183431792</v>
      </c>
      <c r="D142" s="10">
        <f t="shared" si="87"/>
        <v>120</v>
      </c>
      <c r="E142" s="10">
        <f t="shared" si="88"/>
        <v>1007.1765183431792</v>
      </c>
      <c r="F142" s="10">
        <f t="shared" si="89"/>
        <v>144.02402261366203</v>
      </c>
      <c r="G142" s="10">
        <f t="shared" si="90"/>
        <v>863.15249572951711</v>
      </c>
      <c r="H142" s="10">
        <f t="shared" si="84"/>
        <v>149185.59069216519</v>
      </c>
      <c r="I142" s="146">
        <f t="shared" si="162"/>
        <v>-1007.1765183431792</v>
      </c>
      <c r="J142" s="147">
        <f t="shared" si="163"/>
        <v>-1127.1765183431792</v>
      </c>
      <c r="S142" s="86">
        <v>115</v>
      </c>
      <c r="T142" s="9">
        <f t="shared" si="91"/>
        <v>115</v>
      </c>
      <c r="U142" s="10">
        <f t="shared" si="92"/>
        <v>33.54</v>
      </c>
      <c r="V142" s="10">
        <f t="shared" si="93"/>
        <v>2.5</v>
      </c>
      <c r="W142" s="10">
        <f t="shared" si="94"/>
        <v>31.04</v>
      </c>
      <c r="X142" s="10">
        <f t="shared" si="95"/>
        <v>2.45587889004346</v>
      </c>
      <c r="Y142" s="10">
        <f t="shared" si="96"/>
        <v>28.584121109956538</v>
      </c>
      <c r="Z142" s="10">
        <f t="shared" si="97"/>
        <v>1936.1189909248114</v>
      </c>
      <c r="AA142" s="16">
        <f t="shared" si="98"/>
        <v>27.694438994103187</v>
      </c>
      <c r="AB142" s="6"/>
      <c r="AC142" s="9">
        <f t="shared" si="99"/>
        <v>115</v>
      </c>
      <c r="AD142" s="10">
        <f t="shared" si="100"/>
        <v>64.61</v>
      </c>
      <c r="AE142" s="10">
        <f t="shared" si="101"/>
        <v>5</v>
      </c>
      <c r="AF142" s="10">
        <f t="shared" si="102"/>
        <v>59.61</v>
      </c>
      <c r="AG142" s="10">
        <f t="shared" si="103"/>
        <v>5.7419988449855675</v>
      </c>
      <c r="AH142" s="10">
        <f t="shared" si="104"/>
        <v>53.868001155014433</v>
      </c>
      <c r="AI142" s="10">
        <f t="shared" si="105"/>
        <v>4252.6311325841616</v>
      </c>
      <c r="AJ142" s="16">
        <f t="shared" si="106"/>
        <v>53.349365039028235</v>
      </c>
      <c r="AK142" s="6"/>
      <c r="AL142" s="9">
        <f t="shared" si="107"/>
        <v>115</v>
      </c>
      <c r="AM142" s="10">
        <f t="shared" si="108"/>
        <v>124.91</v>
      </c>
      <c r="AN142" s="10">
        <f t="shared" si="109"/>
        <v>10</v>
      </c>
      <c r="AO142" s="10">
        <f t="shared" si="110"/>
        <v>114.91</v>
      </c>
      <c r="AP142" s="10">
        <f t="shared" si="111"/>
        <v>13.170456411526146</v>
      </c>
      <c r="AQ142" s="10">
        <f t="shared" si="112"/>
        <v>101.73954358847385</v>
      </c>
      <c r="AR142" s="10">
        <f t="shared" si="113"/>
        <v>9195.0532174888049</v>
      </c>
      <c r="AS142" s="16">
        <f t="shared" si="114"/>
        <v>103.1399038388023</v>
      </c>
      <c r="AU142" s="2"/>
      <c r="AV142" s="2"/>
      <c r="AW142" s="2"/>
      <c r="AX142" s="2"/>
      <c r="AY142" s="9">
        <f t="shared" si="115"/>
        <v>115</v>
      </c>
      <c r="AZ142" s="31">
        <f t="shared" si="116"/>
        <v>115</v>
      </c>
      <c r="BA142" s="31">
        <f t="shared" si="85"/>
        <v>0</v>
      </c>
      <c r="BB142" s="10">
        <f t="shared" si="164"/>
        <v>30</v>
      </c>
      <c r="BC142" s="28">
        <f t="shared" si="117"/>
        <v>30</v>
      </c>
      <c r="BD142" s="10">
        <f t="shared" si="118"/>
        <v>0</v>
      </c>
      <c r="BE142" s="10">
        <f t="shared" si="165"/>
        <v>0</v>
      </c>
      <c r="BF142" s="44">
        <f t="shared" si="119"/>
        <v>60000</v>
      </c>
      <c r="BG142" s="80">
        <f t="shared" si="120"/>
        <v>24.771412338196054</v>
      </c>
      <c r="BH142" s="118"/>
      <c r="BI142" s="9">
        <f t="shared" si="121"/>
        <v>115</v>
      </c>
      <c r="BJ142" s="28">
        <f t="shared" si="122"/>
        <v>66.599999999999994</v>
      </c>
      <c r="BK142" s="28">
        <f t="shared" si="123"/>
        <v>5.5</v>
      </c>
      <c r="BL142" s="28">
        <f t="shared" si="124"/>
        <v>61.1</v>
      </c>
      <c r="BM142" s="28">
        <f t="shared" si="125"/>
        <v>8.1892920480420628</v>
      </c>
      <c r="BN142" s="28">
        <f t="shared" si="126"/>
        <v>52.910707951957939</v>
      </c>
      <c r="BO142" s="36">
        <f t="shared" si="127"/>
        <v>5406.6173240760845</v>
      </c>
      <c r="BP142" s="80">
        <f t="shared" si="128"/>
        <v>54.992535390795233</v>
      </c>
      <c r="BQ142" s="9">
        <f t="shared" si="129"/>
        <v>115</v>
      </c>
      <c r="BR142" s="28">
        <f t="shared" si="130"/>
        <v>76.53</v>
      </c>
      <c r="BS142" s="28">
        <f t="shared" si="131"/>
        <v>6.5</v>
      </c>
      <c r="BT142" s="28">
        <f t="shared" si="132"/>
        <v>70.03</v>
      </c>
      <c r="BU142" s="28">
        <f t="shared" si="133"/>
        <v>10.810439423257705</v>
      </c>
      <c r="BV142" s="28">
        <f t="shared" si="134"/>
        <v>59.219560576742296</v>
      </c>
      <c r="BW142" s="36">
        <f t="shared" si="135"/>
        <v>6768.4263909544397</v>
      </c>
      <c r="BX142" s="80">
        <f t="shared" si="136"/>
        <v>63.191872874738131</v>
      </c>
      <c r="BY142" s="9">
        <f t="shared" si="137"/>
        <v>115</v>
      </c>
      <c r="BZ142" s="28">
        <f t="shared" si="138"/>
        <v>80.33</v>
      </c>
      <c r="CA142" s="28">
        <f t="shared" si="139"/>
        <v>7</v>
      </c>
      <c r="CB142" s="28">
        <f t="shared" si="140"/>
        <v>73.33</v>
      </c>
      <c r="CC142" s="28">
        <f t="shared" si="141"/>
        <v>12.881112157855959</v>
      </c>
      <c r="CD142" s="28">
        <f t="shared" si="142"/>
        <v>60.448887842144039</v>
      </c>
      <c r="CE142" s="36">
        <f t="shared" si="143"/>
        <v>7668.2184068714305</v>
      </c>
      <c r="CF142" s="80">
        <f t="shared" si="144"/>
        <v>66.329585104242966</v>
      </c>
      <c r="CG142" s="9">
        <f t="shared" si="145"/>
        <v>0</v>
      </c>
      <c r="CH142" s="28">
        <f t="shared" si="146"/>
        <v>0</v>
      </c>
      <c r="CI142" s="28">
        <f t="shared" si="147"/>
        <v>0</v>
      </c>
      <c r="CJ142" s="28">
        <f t="shared" si="148"/>
        <v>0</v>
      </c>
      <c r="CK142" s="28">
        <f t="shared" si="149"/>
        <v>0</v>
      </c>
      <c r="CL142" s="28">
        <f t="shared" si="150"/>
        <v>0</v>
      </c>
      <c r="CM142" s="36">
        <f t="shared" si="151"/>
        <v>0</v>
      </c>
      <c r="CN142" s="80">
        <f t="shared" si="152"/>
        <v>0</v>
      </c>
      <c r="CO142" s="9">
        <f t="shared" si="153"/>
        <v>115</v>
      </c>
      <c r="CP142" s="28">
        <f t="shared" si="154"/>
        <v>650.65651834317919</v>
      </c>
      <c r="CQ142" s="28">
        <f t="shared" si="168"/>
        <v>53.5</v>
      </c>
      <c r="CR142" s="28">
        <f t="shared" si="169"/>
        <v>597.15651834317919</v>
      </c>
      <c r="CS142" s="28">
        <f t="shared" si="170"/>
        <v>90.774844837951136</v>
      </c>
      <c r="CT142" s="28">
        <f t="shared" si="171"/>
        <v>506.38167350522804</v>
      </c>
      <c r="CU142" s="36">
        <f t="shared" si="172"/>
        <v>53958.525229265448</v>
      </c>
      <c r="CV142" s="122">
        <f t="shared" si="173"/>
        <v>0</v>
      </c>
      <c r="CW142" s="125">
        <f t="shared" si="174"/>
        <v>597.15651834317919</v>
      </c>
      <c r="CX142" s="138">
        <f t="shared" si="175"/>
        <v>1127.1765183431792</v>
      </c>
    </row>
    <row r="143" spans="2:102" x14ac:dyDescent="0.3">
      <c r="B143" s="86">
        <v>116</v>
      </c>
      <c r="C143" s="155">
        <f t="shared" si="86"/>
        <v>1127.1765183431792</v>
      </c>
      <c r="D143" s="10">
        <f t="shared" si="87"/>
        <v>120</v>
      </c>
      <c r="E143" s="10">
        <f t="shared" si="88"/>
        <v>1007.1765183431792</v>
      </c>
      <c r="F143" s="10">
        <f t="shared" si="89"/>
        <v>142.65448947223084</v>
      </c>
      <c r="G143" s="10">
        <f t="shared" si="90"/>
        <v>864.52202887094836</v>
      </c>
      <c r="H143" s="10">
        <f t="shared" si="84"/>
        <v>148321.06866329425</v>
      </c>
      <c r="I143" s="146">
        <f t="shared" si="162"/>
        <v>-1007.1765183431792</v>
      </c>
      <c r="J143" s="147">
        <f t="shared" si="163"/>
        <v>-1127.1765183431792</v>
      </c>
      <c r="S143" s="86">
        <v>116</v>
      </c>
      <c r="T143" s="9">
        <f t="shared" si="91"/>
        <v>116</v>
      </c>
      <c r="U143" s="10">
        <f t="shared" si="92"/>
        <v>33.54</v>
      </c>
      <c r="V143" s="10">
        <f t="shared" si="93"/>
        <v>2.5</v>
      </c>
      <c r="W143" s="10">
        <f t="shared" si="94"/>
        <v>31.04</v>
      </c>
      <c r="X143" s="10">
        <f t="shared" si="95"/>
        <v>2.4201487386560143</v>
      </c>
      <c r="Y143" s="10">
        <f t="shared" si="96"/>
        <v>28.619851261343985</v>
      </c>
      <c r="Z143" s="10">
        <f t="shared" si="97"/>
        <v>1907.4991396634675</v>
      </c>
      <c r="AA143" s="16">
        <f t="shared" si="98"/>
        <v>27.64835839677523</v>
      </c>
      <c r="AB143" s="6"/>
      <c r="AC143" s="9">
        <f t="shared" si="99"/>
        <v>116</v>
      </c>
      <c r="AD143" s="10">
        <f t="shared" si="100"/>
        <v>64.61</v>
      </c>
      <c r="AE143" s="10">
        <f t="shared" si="101"/>
        <v>5</v>
      </c>
      <c r="AF143" s="10">
        <f t="shared" si="102"/>
        <v>59.61</v>
      </c>
      <c r="AG143" s="10">
        <f t="shared" si="103"/>
        <v>5.6701748434455483</v>
      </c>
      <c r="AH143" s="10">
        <f t="shared" si="104"/>
        <v>53.939825156554448</v>
      </c>
      <c r="AI143" s="10">
        <f t="shared" si="105"/>
        <v>4198.6913074276072</v>
      </c>
      <c r="AJ143" s="16">
        <f t="shared" si="106"/>
        <v>53.260597376733685</v>
      </c>
      <c r="AK143" s="6"/>
      <c r="AL143" s="9">
        <f t="shared" si="107"/>
        <v>116</v>
      </c>
      <c r="AM143" s="10">
        <f t="shared" si="108"/>
        <v>124.91</v>
      </c>
      <c r="AN143" s="10">
        <f t="shared" si="109"/>
        <v>10</v>
      </c>
      <c r="AO143" s="10">
        <f t="shared" si="110"/>
        <v>114.91</v>
      </c>
      <c r="AP143" s="10">
        <f t="shared" si="111"/>
        <v>13.026325391442475</v>
      </c>
      <c r="AQ143" s="10">
        <f t="shared" si="112"/>
        <v>101.88367460855753</v>
      </c>
      <c r="AR143" s="10">
        <f t="shared" si="113"/>
        <v>9093.1695428802468</v>
      </c>
      <c r="AS143" s="16">
        <f t="shared" si="114"/>
        <v>102.96829002209881</v>
      </c>
      <c r="AU143" s="2"/>
      <c r="AV143" s="2"/>
      <c r="AW143" s="2"/>
      <c r="AX143" s="2"/>
      <c r="AY143" s="9">
        <f t="shared" si="115"/>
        <v>116</v>
      </c>
      <c r="AZ143" s="31">
        <f t="shared" si="116"/>
        <v>116</v>
      </c>
      <c r="BA143" s="31">
        <f t="shared" si="85"/>
        <v>0</v>
      </c>
      <c r="BB143" s="10">
        <f t="shared" si="164"/>
        <v>30</v>
      </c>
      <c r="BC143" s="28">
        <f t="shared" si="117"/>
        <v>30</v>
      </c>
      <c r="BD143" s="10">
        <f t="shared" si="118"/>
        <v>0</v>
      </c>
      <c r="BE143" s="10">
        <f t="shared" si="165"/>
        <v>0</v>
      </c>
      <c r="BF143" s="44">
        <f t="shared" si="119"/>
        <v>60000</v>
      </c>
      <c r="BG143" s="80">
        <f t="shared" si="120"/>
        <v>24.730195345952801</v>
      </c>
      <c r="BH143" s="118"/>
      <c r="BI143" s="9">
        <f t="shared" si="121"/>
        <v>116</v>
      </c>
      <c r="BJ143" s="28">
        <f t="shared" si="122"/>
        <v>66.599999999999994</v>
      </c>
      <c r="BK143" s="28">
        <f t="shared" si="123"/>
        <v>5.5</v>
      </c>
      <c r="BL143" s="28">
        <f t="shared" si="124"/>
        <v>61.1</v>
      </c>
      <c r="BM143" s="28">
        <f t="shared" si="125"/>
        <v>8.109925986114126</v>
      </c>
      <c r="BN143" s="28">
        <f t="shared" si="126"/>
        <v>52.990074013885874</v>
      </c>
      <c r="BO143" s="36">
        <f t="shared" si="127"/>
        <v>5353.627250062199</v>
      </c>
      <c r="BP143" s="80">
        <f t="shared" si="128"/>
        <v>54.901033668015216</v>
      </c>
      <c r="BQ143" s="9">
        <f t="shared" si="129"/>
        <v>116</v>
      </c>
      <c r="BR143" s="28">
        <f t="shared" si="130"/>
        <v>76.53</v>
      </c>
      <c r="BS143" s="28">
        <f t="shared" si="131"/>
        <v>6.5</v>
      </c>
      <c r="BT143" s="28">
        <f t="shared" si="132"/>
        <v>70.03</v>
      </c>
      <c r="BU143" s="28">
        <f t="shared" si="133"/>
        <v>10.716675119011198</v>
      </c>
      <c r="BV143" s="28">
        <f t="shared" si="134"/>
        <v>59.313324880988802</v>
      </c>
      <c r="BW143" s="36">
        <f t="shared" si="135"/>
        <v>6709.1130660734507</v>
      </c>
      <c r="BX143" s="80">
        <f t="shared" si="136"/>
        <v>63.086728327525599</v>
      </c>
      <c r="BY143" s="9">
        <f t="shared" si="137"/>
        <v>116</v>
      </c>
      <c r="BZ143" s="28">
        <f t="shared" si="138"/>
        <v>80.33</v>
      </c>
      <c r="CA143" s="28">
        <f t="shared" si="139"/>
        <v>7</v>
      </c>
      <c r="CB143" s="28">
        <f t="shared" si="140"/>
        <v>73.33</v>
      </c>
      <c r="CC143" s="28">
        <f t="shared" si="141"/>
        <v>12.780364011452384</v>
      </c>
      <c r="CD143" s="28">
        <f t="shared" si="142"/>
        <v>60.549635988547614</v>
      </c>
      <c r="CE143" s="36">
        <f t="shared" si="143"/>
        <v>7607.6687708828831</v>
      </c>
      <c r="CF143" s="80">
        <f t="shared" si="144"/>
        <v>66.219219738012953</v>
      </c>
      <c r="CG143" s="9">
        <f t="shared" si="145"/>
        <v>0</v>
      </c>
      <c r="CH143" s="28">
        <f t="shared" si="146"/>
        <v>0</v>
      </c>
      <c r="CI143" s="28">
        <f t="shared" si="147"/>
        <v>0</v>
      </c>
      <c r="CJ143" s="28">
        <f t="shared" si="148"/>
        <v>0</v>
      </c>
      <c r="CK143" s="28">
        <f t="shared" si="149"/>
        <v>0</v>
      </c>
      <c r="CL143" s="28">
        <f t="shared" si="150"/>
        <v>0</v>
      </c>
      <c r="CM143" s="36">
        <f t="shared" si="151"/>
        <v>0</v>
      </c>
      <c r="CN143" s="80">
        <f t="shared" si="152"/>
        <v>0</v>
      </c>
      <c r="CO143" s="9">
        <f t="shared" si="153"/>
        <v>116</v>
      </c>
      <c r="CP143" s="28">
        <f t="shared" si="154"/>
        <v>650.65651834317919</v>
      </c>
      <c r="CQ143" s="28">
        <f t="shared" si="168"/>
        <v>53.5</v>
      </c>
      <c r="CR143" s="28">
        <f t="shared" si="169"/>
        <v>597.15651834317919</v>
      </c>
      <c r="CS143" s="28">
        <f t="shared" si="170"/>
        <v>89.930875382109079</v>
      </c>
      <c r="CT143" s="28">
        <f t="shared" si="171"/>
        <v>507.22564296107009</v>
      </c>
      <c r="CU143" s="36">
        <f t="shared" si="172"/>
        <v>53451.299586304376</v>
      </c>
      <c r="CV143" s="122">
        <f t="shared" si="173"/>
        <v>0</v>
      </c>
      <c r="CW143" s="125">
        <f t="shared" si="174"/>
        <v>597.15651834317919</v>
      </c>
      <c r="CX143" s="138">
        <f t="shared" si="175"/>
        <v>1127.1765183431792</v>
      </c>
    </row>
    <row r="144" spans="2:102" x14ac:dyDescent="0.3">
      <c r="B144" s="86">
        <v>117</v>
      </c>
      <c r="C144" s="155">
        <f t="shared" si="86"/>
        <v>1127.1765183431792</v>
      </c>
      <c r="D144" s="10">
        <f t="shared" si="87"/>
        <v>120</v>
      </c>
      <c r="E144" s="10">
        <f t="shared" si="88"/>
        <v>1007.1765183431792</v>
      </c>
      <c r="F144" s="10">
        <f t="shared" si="89"/>
        <v>141.28276967858486</v>
      </c>
      <c r="G144" s="10">
        <f t="shared" si="90"/>
        <v>865.89374866459434</v>
      </c>
      <c r="H144" s="10">
        <f t="shared" si="84"/>
        <v>147455.17491462964</v>
      </c>
      <c r="I144" s="146">
        <f t="shared" si="162"/>
        <v>-1007.1765183431792</v>
      </c>
      <c r="J144" s="147">
        <f t="shared" si="163"/>
        <v>-1127.1765183431792</v>
      </c>
      <c r="S144" s="86">
        <v>117</v>
      </c>
      <c r="T144" s="9">
        <f t="shared" si="91"/>
        <v>117</v>
      </c>
      <c r="U144" s="10">
        <f t="shared" si="92"/>
        <v>33.54</v>
      </c>
      <c r="V144" s="10">
        <f t="shared" si="93"/>
        <v>2.5</v>
      </c>
      <c r="W144" s="10">
        <f t="shared" si="94"/>
        <v>31.04</v>
      </c>
      <c r="X144" s="10">
        <f t="shared" si="95"/>
        <v>2.3843739245793345</v>
      </c>
      <c r="Y144" s="10">
        <f t="shared" si="96"/>
        <v>28.655626075420663</v>
      </c>
      <c r="Z144" s="10">
        <f t="shared" si="97"/>
        <v>1878.8435135880468</v>
      </c>
      <c r="AA144" s="16">
        <f t="shared" si="98"/>
        <v>27.602354472654135</v>
      </c>
      <c r="AB144" s="6"/>
      <c r="AC144" s="9">
        <f t="shared" si="99"/>
        <v>117</v>
      </c>
      <c r="AD144" s="10">
        <f t="shared" si="100"/>
        <v>64.61</v>
      </c>
      <c r="AE144" s="10">
        <f t="shared" si="101"/>
        <v>5</v>
      </c>
      <c r="AF144" s="10">
        <f t="shared" si="102"/>
        <v>59.61</v>
      </c>
      <c r="AG144" s="10">
        <f t="shared" si="103"/>
        <v>5.5982550765701431</v>
      </c>
      <c r="AH144" s="10">
        <f t="shared" si="104"/>
        <v>54.011744923429859</v>
      </c>
      <c r="AI144" s="10">
        <f t="shared" si="105"/>
        <v>4144.6795625041777</v>
      </c>
      <c r="AJ144" s="16">
        <f t="shared" si="106"/>
        <v>53.171977414376371</v>
      </c>
      <c r="AK144" s="6"/>
      <c r="AL144" s="9">
        <f t="shared" si="107"/>
        <v>117</v>
      </c>
      <c r="AM144" s="10">
        <f t="shared" si="108"/>
        <v>124.91</v>
      </c>
      <c r="AN144" s="10">
        <f t="shared" si="109"/>
        <v>10</v>
      </c>
      <c r="AO144" s="10">
        <f t="shared" si="110"/>
        <v>114.91</v>
      </c>
      <c r="AP144" s="10">
        <f t="shared" si="111"/>
        <v>12.881990185747016</v>
      </c>
      <c r="AQ144" s="10">
        <f t="shared" si="112"/>
        <v>102.02800981425298</v>
      </c>
      <c r="AR144" s="10">
        <f t="shared" si="113"/>
        <v>8991.1415330659947</v>
      </c>
      <c r="AS144" s="16">
        <f t="shared" si="114"/>
        <v>102.79696175251127</v>
      </c>
      <c r="AU144" s="2"/>
      <c r="AV144" s="2"/>
      <c r="AW144" s="2"/>
      <c r="AX144" s="2"/>
      <c r="AY144" s="9">
        <f t="shared" si="115"/>
        <v>117</v>
      </c>
      <c r="AZ144" s="31">
        <f t="shared" si="116"/>
        <v>117</v>
      </c>
      <c r="BA144" s="31">
        <f t="shared" si="85"/>
        <v>0</v>
      </c>
      <c r="BB144" s="10">
        <f t="shared" si="164"/>
        <v>30</v>
      </c>
      <c r="BC144" s="28">
        <f t="shared" si="117"/>
        <v>30</v>
      </c>
      <c r="BD144" s="10">
        <f t="shared" si="118"/>
        <v>0</v>
      </c>
      <c r="BE144" s="10">
        <f t="shared" si="165"/>
        <v>0</v>
      </c>
      <c r="BF144" s="44">
        <f t="shared" si="119"/>
        <v>60000</v>
      </c>
      <c r="BG144" s="80">
        <f t="shared" si="120"/>
        <v>24.689046934395471</v>
      </c>
      <c r="BH144" s="118"/>
      <c r="BI144" s="9">
        <f t="shared" si="121"/>
        <v>117</v>
      </c>
      <c r="BJ144" s="28">
        <f t="shared" si="122"/>
        <v>66.599999999999994</v>
      </c>
      <c r="BK144" s="28">
        <f t="shared" si="123"/>
        <v>5.5</v>
      </c>
      <c r="BL144" s="28">
        <f t="shared" si="124"/>
        <v>61.1</v>
      </c>
      <c r="BM144" s="28">
        <f t="shared" si="125"/>
        <v>8.0304408750932978</v>
      </c>
      <c r="BN144" s="28">
        <f t="shared" si="126"/>
        <v>53.069559124906704</v>
      </c>
      <c r="BO144" s="36">
        <f t="shared" si="127"/>
        <v>5300.5576909372921</v>
      </c>
      <c r="BP144" s="80">
        <f t="shared" si="128"/>
        <v>54.809684194357935</v>
      </c>
      <c r="BQ144" s="9">
        <f t="shared" si="129"/>
        <v>117</v>
      </c>
      <c r="BR144" s="28">
        <f t="shared" si="130"/>
        <v>76.53</v>
      </c>
      <c r="BS144" s="28">
        <f t="shared" si="131"/>
        <v>6.5</v>
      </c>
      <c r="BT144" s="28">
        <f t="shared" si="132"/>
        <v>70.03</v>
      </c>
      <c r="BU144" s="28">
        <f t="shared" si="133"/>
        <v>10.622762354616297</v>
      </c>
      <c r="BV144" s="28">
        <f t="shared" si="134"/>
        <v>59.407237645383702</v>
      </c>
      <c r="BW144" s="36">
        <f t="shared" si="135"/>
        <v>6649.7058284280665</v>
      </c>
      <c r="BX144" s="80">
        <f t="shared" si="136"/>
        <v>62.981758729642841</v>
      </c>
      <c r="BY144" s="9">
        <f t="shared" si="137"/>
        <v>117</v>
      </c>
      <c r="BZ144" s="28">
        <f t="shared" si="138"/>
        <v>80.33</v>
      </c>
      <c r="CA144" s="28">
        <f t="shared" si="139"/>
        <v>7</v>
      </c>
      <c r="CB144" s="28">
        <f t="shared" si="140"/>
        <v>73.33</v>
      </c>
      <c r="CC144" s="28">
        <f t="shared" si="141"/>
        <v>12.679447951471472</v>
      </c>
      <c r="CD144" s="28">
        <f t="shared" si="142"/>
        <v>60.650552048528525</v>
      </c>
      <c r="CE144" s="36">
        <f t="shared" si="143"/>
        <v>7547.0182188343542</v>
      </c>
      <c r="CF144" s="80">
        <f t="shared" si="144"/>
        <v>66.109038007999601</v>
      </c>
      <c r="CG144" s="9">
        <f t="shared" si="145"/>
        <v>0</v>
      </c>
      <c r="CH144" s="28">
        <f t="shared" si="146"/>
        <v>0</v>
      </c>
      <c r="CI144" s="28">
        <f t="shared" si="147"/>
        <v>0</v>
      </c>
      <c r="CJ144" s="28">
        <f t="shared" si="148"/>
        <v>0</v>
      </c>
      <c r="CK144" s="28">
        <f t="shared" si="149"/>
        <v>0</v>
      </c>
      <c r="CL144" s="28">
        <f t="shared" si="150"/>
        <v>0</v>
      </c>
      <c r="CM144" s="36">
        <f t="shared" si="151"/>
        <v>0</v>
      </c>
      <c r="CN144" s="80">
        <f t="shared" si="152"/>
        <v>0</v>
      </c>
      <c r="CO144" s="9">
        <f t="shared" si="153"/>
        <v>117</v>
      </c>
      <c r="CP144" s="28">
        <f t="shared" si="154"/>
        <v>650.65651834317919</v>
      </c>
      <c r="CQ144" s="28">
        <f t="shared" si="168"/>
        <v>53.5</v>
      </c>
      <c r="CR144" s="28">
        <f t="shared" si="169"/>
        <v>597.15651834317919</v>
      </c>
      <c r="CS144" s="28">
        <f t="shared" si="170"/>
        <v>89.085499310507302</v>
      </c>
      <c r="CT144" s="28">
        <f t="shared" si="171"/>
        <v>508.07101903267187</v>
      </c>
      <c r="CU144" s="36">
        <f t="shared" si="172"/>
        <v>52943.228567271704</v>
      </c>
      <c r="CV144" s="122">
        <f t="shared" si="173"/>
        <v>0</v>
      </c>
      <c r="CW144" s="125">
        <f t="shared" si="174"/>
        <v>597.15651834317919</v>
      </c>
      <c r="CX144" s="138">
        <f t="shared" si="175"/>
        <v>1127.1765183431792</v>
      </c>
    </row>
    <row r="145" spans="2:102" x14ac:dyDescent="0.3">
      <c r="B145" s="86">
        <v>118</v>
      </c>
      <c r="C145" s="155">
        <f t="shared" si="86"/>
        <v>1127.1765183431792</v>
      </c>
      <c r="D145" s="10">
        <f t="shared" si="87"/>
        <v>120</v>
      </c>
      <c r="E145" s="10">
        <f t="shared" si="88"/>
        <v>1007.1765183431792</v>
      </c>
      <c r="F145" s="10">
        <f t="shared" si="89"/>
        <v>139.9088597220946</v>
      </c>
      <c r="G145" s="10">
        <f t="shared" si="90"/>
        <v>867.26765862108459</v>
      </c>
      <c r="H145" s="10">
        <f t="shared" si="84"/>
        <v>146587.90725600853</v>
      </c>
      <c r="I145" s="146">
        <f t="shared" si="162"/>
        <v>-1007.1765183431792</v>
      </c>
      <c r="J145" s="147">
        <f t="shared" si="163"/>
        <v>-1127.1765183431792</v>
      </c>
      <c r="S145" s="86">
        <v>118</v>
      </c>
      <c r="T145" s="9">
        <f t="shared" si="91"/>
        <v>118</v>
      </c>
      <c r="U145" s="10">
        <f t="shared" si="92"/>
        <v>33.54</v>
      </c>
      <c r="V145" s="10">
        <f t="shared" si="93"/>
        <v>2.5</v>
      </c>
      <c r="W145" s="10">
        <f t="shared" si="94"/>
        <v>31.04</v>
      </c>
      <c r="X145" s="10">
        <f t="shared" si="95"/>
        <v>2.3485543919850582</v>
      </c>
      <c r="Y145" s="10">
        <f t="shared" si="96"/>
        <v>28.691445608014941</v>
      </c>
      <c r="Z145" s="10">
        <f t="shared" si="97"/>
        <v>1850.1520679800319</v>
      </c>
      <c r="AA145" s="16">
        <f t="shared" si="98"/>
        <v>27.556427094163862</v>
      </c>
      <c r="AB145" s="6"/>
      <c r="AC145" s="9">
        <f t="shared" si="99"/>
        <v>118</v>
      </c>
      <c r="AD145" s="10">
        <f t="shared" si="100"/>
        <v>64.61</v>
      </c>
      <c r="AE145" s="10">
        <f t="shared" si="101"/>
        <v>5</v>
      </c>
      <c r="AF145" s="10">
        <f t="shared" si="102"/>
        <v>59.61</v>
      </c>
      <c r="AG145" s="10">
        <f t="shared" si="103"/>
        <v>5.5262394166722366</v>
      </c>
      <c r="AH145" s="10">
        <f t="shared" si="104"/>
        <v>54.083760583327759</v>
      </c>
      <c r="AI145" s="10">
        <f t="shared" si="105"/>
        <v>4090.5958019208501</v>
      </c>
      <c r="AJ145" s="16">
        <f t="shared" si="106"/>
        <v>53.08350490619938</v>
      </c>
      <c r="AK145" s="6"/>
      <c r="AL145" s="9">
        <f t="shared" si="107"/>
        <v>118</v>
      </c>
      <c r="AM145" s="10">
        <f t="shared" si="108"/>
        <v>124.91</v>
      </c>
      <c r="AN145" s="10">
        <f t="shared" si="109"/>
        <v>10</v>
      </c>
      <c r="AO145" s="10">
        <f t="shared" si="110"/>
        <v>114.91</v>
      </c>
      <c r="AP145" s="10">
        <f t="shared" si="111"/>
        <v>12.737450505176826</v>
      </c>
      <c r="AQ145" s="10">
        <f t="shared" si="112"/>
        <v>102.17254949482317</v>
      </c>
      <c r="AR145" s="10">
        <f t="shared" si="113"/>
        <v>8888.9689835711724</v>
      </c>
      <c r="AS145" s="16">
        <f t="shared" si="114"/>
        <v>102.62591855491974</v>
      </c>
      <c r="AU145" s="2"/>
      <c r="AV145" s="2"/>
      <c r="AW145" s="2"/>
      <c r="AX145" s="2"/>
      <c r="AY145" s="9">
        <f t="shared" si="115"/>
        <v>118</v>
      </c>
      <c r="AZ145" s="31">
        <f t="shared" si="116"/>
        <v>118</v>
      </c>
      <c r="BA145" s="31">
        <f t="shared" si="85"/>
        <v>0</v>
      </c>
      <c r="BB145" s="10">
        <f t="shared" si="164"/>
        <v>30</v>
      </c>
      <c r="BC145" s="28">
        <f t="shared" si="117"/>
        <v>30</v>
      </c>
      <c r="BD145" s="10">
        <f t="shared" si="118"/>
        <v>0</v>
      </c>
      <c r="BE145" s="10">
        <f t="shared" si="165"/>
        <v>0</v>
      </c>
      <c r="BF145" s="44">
        <f t="shared" si="119"/>
        <v>60000</v>
      </c>
      <c r="BG145" s="80">
        <f t="shared" si="120"/>
        <v>24.647966989413117</v>
      </c>
      <c r="BH145" s="118"/>
      <c r="BI145" s="9">
        <f t="shared" si="121"/>
        <v>118</v>
      </c>
      <c r="BJ145" s="28">
        <f t="shared" si="122"/>
        <v>66.599999999999994</v>
      </c>
      <c r="BK145" s="28">
        <f t="shared" si="123"/>
        <v>5.5</v>
      </c>
      <c r="BL145" s="28">
        <f t="shared" si="124"/>
        <v>61.1</v>
      </c>
      <c r="BM145" s="28">
        <f t="shared" si="125"/>
        <v>7.9508365364059372</v>
      </c>
      <c r="BN145" s="28">
        <f t="shared" si="126"/>
        <v>53.149163463594064</v>
      </c>
      <c r="BO145" s="36">
        <f t="shared" si="127"/>
        <v>5247.4085274736981</v>
      </c>
      <c r="BP145" s="80">
        <f t="shared" si="128"/>
        <v>54.718486716497111</v>
      </c>
      <c r="BQ145" s="9">
        <f t="shared" si="129"/>
        <v>118</v>
      </c>
      <c r="BR145" s="28">
        <f t="shared" si="130"/>
        <v>76.53</v>
      </c>
      <c r="BS145" s="28">
        <f t="shared" si="131"/>
        <v>6.5</v>
      </c>
      <c r="BT145" s="28">
        <f t="shared" si="132"/>
        <v>70.03</v>
      </c>
      <c r="BU145" s="28">
        <f t="shared" si="133"/>
        <v>10.528700895011104</v>
      </c>
      <c r="BV145" s="28">
        <f t="shared" si="134"/>
        <v>59.501299104988895</v>
      </c>
      <c r="BW145" s="36">
        <f t="shared" si="135"/>
        <v>6590.2045293230776</v>
      </c>
      <c r="BX145" s="80">
        <f t="shared" si="136"/>
        <v>62.876963789992857</v>
      </c>
      <c r="BY145" s="9">
        <f t="shared" si="137"/>
        <v>118</v>
      </c>
      <c r="BZ145" s="28">
        <f t="shared" si="138"/>
        <v>80.33</v>
      </c>
      <c r="CA145" s="28">
        <f t="shared" si="139"/>
        <v>7</v>
      </c>
      <c r="CB145" s="28">
        <f t="shared" si="140"/>
        <v>73.33</v>
      </c>
      <c r="CC145" s="28">
        <f t="shared" si="141"/>
        <v>12.578363698057258</v>
      </c>
      <c r="CD145" s="28">
        <f t="shared" si="142"/>
        <v>60.751636301942739</v>
      </c>
      <c r="CE145" s="36">
        <f t="shared" si="143"/>
        <v>7486.2665825324111</v>
      </c>
      <c r="CF145" s="80">
        <f t="shared" si="144"/>
        <v>65.999039608651856</v>
      </c>
      <c r="CG145" s="9">
        <f t="shared" si="145"/>
        <v>0</v>
      </c>
      <c r="CH145" s="28">
        <f t="shared" si="146"/>
        <v>0</v>
      </c>
      <c r="CI145" s="28">
        <f t="shared" si="147"/>
        <v>0</v>
      </c>
      <c r="CJ145" s="28">
        <f t="shared" si="148"/>
        <v>0</v>
      </c>
      <c r="CK145" s="28">
        <f t="shared" si="149"/>
        <v>0</v>
      </c>
      <c r="CL145" s="28">
        <f t="shared" si="150"/>
        <v>0</v>
      </c>
      <c r="CM145" s="36">
        <f t="shared" si="151"/>
        <v>0</v>
      </c>
      <c r="CN145" s="80">
        <f t="shared" si="152"/>
        <v>0</v>
      </c>
      <c r="CO145" s="9">
        <f t="shared" si="153"/>
        <v>118</v>
      </c>
      <c r="CP145" s="28">
        <f t="shared" si="154"/>
        <v>650.65651834317919</v>
      </c>
      <c r="CQ145" s="28">
        <f t="shared" si="168"/>
        <v>53.5</v>
      </c>
      <c r="CR145" s="28">
        <f t="shared" si="169"/>
        <v>597.15651834317919</v>
      </c>
      <c r="CS145" s="28">
        <f t="shared" si="170"/>
        <v>88.238714278786176</v>
      </c>
      <c r="CT145" s="28">
        <f t="shared" si="171"/>
        <v>508.91780406439301</v>
      </c>
      <c r="CU145" s="36">
        <f t="shared" si="172"/>
        <v>52434.310763207308</v>
      </c>
      <c r="CV145" s="122">
        <f t="shared" si="173"/>
        <v>0</v>
      </c>
      <c r="CW145" s="125">
        <f t="shared" si="174"/>
        <v>597.15651834317919</v>
      </c>
      <c r="CX145" s="138">
        <f t="shared" si="175"/>
        <v>1127.1765183431792</v>
      </c>
    </row>
    <row r="146" spans="2:102" x14ac:dyDescent="0.3">
      <c r="B146" s="86">
        <v>119</v>
      </c>
      <c r="C146" s="155">
        <f t="shared" si="86"/>
        <v>1127.1765183431792</v>
      </c>
      <c r="D146" s="10">
        <f t="shared" si="87"/>
        <v>120</v>
      </c>
      <c r="E146" s="10">
        <f t="shared" si="88"/>
        <v>1007.1765183431792</v>
      </c>
      <c r="F146" s="10">
        <f t="shared" si="89"/>
        <v>138.53275608646695</v>
      </c>
      <c r="G146" s="10">
        <f t="shared" si="90"/>
        <v>868.64376225671231</v>
      </c>
      <c r="H146" s="10">
        <f t="shared" si="84"/>
        <v>145719.26349375182</v>
      </c>
      <c r="I146" s="146">
        <f t="shared" si="162"/>
        <v>-1007.1765183431792</v>
      </c>
      <c r="J146" s="147">
        <f t="shared" si="163"/>
        <v>-1127.1765183431792</v>
      </c>
      <c r="S146" s="86">
        <v>119</v>
      </c>
      <c r="T146" s="9">
        <f t="shared" si="91"/>
        <v>119</v>
      </c>
      <c r="U146" s="10">
        <f t="shared" si="92"/>
        <v>33.54</v>
      </c>
      <c r="V146" s="10">
        <f t="shared" si="93"/>
        <v>2.5</v>
      </c>
      <c r="W146" s="10">
        <f t="shared" si="94"/>
        <v>31.04</v>
      </c>
      <c r="X146" s="10">
        <f t="shared" si="95"/>
        <v>2.3126900849750398</v>
      </c>
      <c r="Y146" s="10">
        <f t="shared" si="96"/>
        <v>28.727309915024961</v>
      </c>
      <c r="Z146" s="10">
        <f t="shared" si="97"/>
        <v>1821.4247580650069</v>
      </c>
      <c r="AA146" s="16">
        <f t="shared" si="98"/>
        <v>27.510576133940628</v>
      </c>
      <c r="AB146" s="6"/>
      <c r="AC146" s="9">
        <f t="shared" si="99"/>
        <v>119</v>
      </c>
      <c r="AD146" s="10">
        <f t="shared" si="100"/>
        <v>64.61</v>
      </c>
      <c r="AE146" s="10">
        <f t="shared" si="101"/>
        <v>5</v>
      </c>
      <c r="AF146" s="10">
        <f t="shared" si="102"/>
        <v>59.61</v>
      </c>
      <c r="AG146" s="10">
        <f t="shared" si="103"/>
        <v>5.4541277358944669</v>
      </c>
      <c r="AH146" s="10">
        <f t="shared" si="104"/>
        <v>54.155872264105533</v>
      </c>
      <c r="AI146" s="10">
        <f t="shared" si="105"/>
        <v>4036.4399296567444</v>
      </c>
      <c r="AJ146" s="16">
        <f t="shared" si="106"/>
        <v>52.99517960685462</v>
      </c>
      <c r="AK146" s="6"/>
      <c r="AL146" s="9">
        <f t="shared" si="107"/>
        <v>119</v>
      </c>
      <c r="AM146" s="10">
        <f t="shared" si="108"/>
        <v>124.91</v>
      </c>
      <c r="AN146" s="10">
        <f t="shared" si="109"/>
        <v>10</v>
      </c>
      <c r="AO146" s="10">
        <f t="shared" si="110"/>
        <v>114.91</v>
      </c>
      <c r="AP146" s="10">
        <f t="shared" si="111"/>
        <v>12.592706060059163</v>
      </c>
      <c r="AQ146" s="10">
        <f t="shared" si="112"/>
        <v>102.31729393994084</v>
      </c>
      <c r="AR146" s="10">
        <f t="shared" si="113"/>
        <v>8786.6516896312314</v>
      </c>
      <c r="AS146" s="16">
        <f t="shared" si="114"/>
        <v>102.45515995499474</v>
      </c>
      <c r="AU146" s="2"/>
      <c r="AV146" s="2"/>
      <c r="AW146" s="2"/>
      <c r="AX146" s="2"/>
      <c r="AY146" s="9">
        <f t="shared" si="115"/>
        <v>119</v>
      </c>
      <c r="AZ146" s="31">
        <f t="shared" si="116"/>
        <v>119</v>
      </c>
      <c r="BA146" s="31">
        <f t="shared" si="85"/>
        <v>0</v>
      </c>
      <c r="BB146" s="10">
        <f t="shared" si="164"/>
        <v>30</v>
      </c>
      <c r="BC146" s="28">
        <f t="shared" si="117"/>
        <v>30</v>
      </c>
      <c r="BD146" s="10">
        <f t="shared" si="118"/>
        <v>0</v>
      </c>
      <c r="BE146" s="10">
        <f t="shared" si="165"/>
        <v>0</v>
      </c>
      <c r="BF146" s="44">
        <f t="shared" si="119"/>
        <v>60000</v>
      </c>
      <c r="BG146" s="80">
        <f t="shared" si="120"/>
        <v>24.60695539708464</v>
      </c>
      <c r="BH146" s="118"/>
      <c r="BI146" s="9">
        <f t="shared" si="121"/>
        <v>119</v>
      </c>
      <c r="BJ146" s="28">
        <f t="shared" si="122"/>
        <v>66.599999999999994</v>
      </c>
      <c r="BK146" s="28">
        <f t="shared" si="123"/>
        <v>5.5</v>
      </c>
      <c r="BL146" s="28">
        <f t="shared" si="124"/>
        <v>61.1</v>
      </c>
      <c r="BM146" s="28">
        <f t="shared" si="125"/>
        <v>7.8711127912105461</v>
      </c>
      <c r="BN146" s="28">
        <f t="shared" si="126"/>
        <v>53.228887208789459</v>
      </c>
      <c r="BO146" s="36">
        <f t="shared" si="127"/>
        <v>5194.1796402649088</v>
      </c>
      <c r="BP146" s="80">
        <f t="shared" si="128"/>
        <v>54.627440981527897</v>
      </c>
      <c r="BQ146" s="9">
        <f t="shared" si="129"/>
        <v>119</v>
      </c>
      <c r="BR146" s="28">
        <f t="shared" si="130"/>
        <v>76.53</v>
      </c>
      <c r="BS146" s="28">
        <f t="shared" si="131"/>
        <v>6.5</v>
      </c>
      <c r="BT146" s="28">
        <f t="shared" si="132"/>
        <v>70.03</v>
      </c>
      <c r="BU146" s="28">
        <f t="shared" si="133"/>
        <v>10.434490504761539</v>
      </c>
      <c r="BV146" s="28">
        <f t="shared" si="134"/>
        <v>59.59550949523846</v>
      </c>
      <c r="BW146" s="36">
        <f t="shared" si="135"/>
        <v>6530.6090198278389</v>
      </c>
      <c r="BX146" s="80">
        <f t="shared" si="136"/>
        <v>62.77234321796292</v>
      </c>
      <c r="BY146" s="9">
        <f t="shared" si="137"/>
        <v>119</v>
      </c>
      <c r="BZ146" s="28">
        <f t="shared" si="138"/>
        <v>80.33</v>
      </c>
      <c r="CA146" s="28">
        <f t="shared" si="139"/>
        <v>7</v>
      </c>
      <c r="CB146" s="28">
        <f t="shared" si="140"/>
        <v>73.33</v>
      </c>
      <c r="CC146" s="28">
        <f t="shared" si="141"/>
        <v>12.477110970887352</v>
      </c>
      <c r="CD146" s="28">
        <f t="shared" si="142"/>
        <v>60.852889029112646</v>
      </c>
      <c r="CE146" s="36">
        <f t="shared" si="143"/>
        <v>7425.4136935032984</v>
      </c>
      <c r="CF146" s="80">
        <f t="shared" si="144"/>
        <v>65.889224234926971</v>
      </c>
      <c r="CG146" s="9">
        <f t="shared" si="145"/>
        <v>0</v>
      </c>
      <c r="CH146" s="28">
        <f t="shared" si="146"/>
        <v>0</v>
      </c>
      <c r="CI146" s="28">
        <f t="shared" si="147"/>
        <v>0</v>
      </c>
      <c r="CJ146" s="28">
        <f t="shared" si="148"/>
        <v>0</v>
      </c>
      <c r="CK146" s="28">
        <f t="shared" si="149"/>
        <v>0</v>
      </c>
      <c r="CL146" s="28">
        <f t="shared" si="150"/>
        <v>0</v>
      </c>
      <c r="CM146" s="36">
        <f t="shared" si="151"/>
        <v>0</v>
      </c>
      <c r="CN146" s="80">
        <f t="shared" si="152"/>
        <v>0</v>
      </c>
      <c r="CO146" s="9">
        <f t="shared" si="153"/>
        <v>119</v>
      </c>
      <c r="CP146" s="28">
        <f t="shared" si="154"/>
        <v>650.65651834317919</v>
      </c>
      <c r="CQ146" s="28">
        <f t="shared" si="168"/>
        <v>53.5</v>
      </c>
      <c r="CR146" s="28">
        <f t="shared" si="169"/>
        <v>597.15651834317919</v>
      </c>
      <c r="CS146" s="28">
        <f t="shared" si="170"/>
        <v>87.39051793867884</v>
      </c>
      <c r="CT146" s="28">
        <f t="shared" si="171"/>
        <v>509.76600040450035</v>
      </c>
      <c r="CU146" s="36">
        <f t="shared" si="172"/>
        <v>51924.544762802805</v>
      </c>
      <c r="CV146" s="122">
        <f t="shared" si="173"/>
        <v>0</v>
      </c>
      <c r="CW146" s="125">
        <f t="shared" si="174"/>
        <v>597.15651834317919</v>
      </c>
      <c r="CX146" s="138">
        <f t="shared" si="175"/>
        <v>1127.1765183431792</v>
      </c>
    </row>
    <row r="147" spans="2:102" x14ac:dyDescent="0.3">
      <c r="B147" s="86">
        <v>120</v>
      </c>
      <c r="C147" s="155">
        <f t="shared" si="86"/>
        <v>1127.1765183431792</v>
      </c>
      <c r="D147" s="10">
        <f t="shared" si="87"/>
        <v>120</v>
      </c>
      <c r="E147" s="10">
        <f t="shared" si="88"/>
        <v>1007.1765183431792</v>
      </c>
      <c r="F147" s="10">
        <f t="shared" si="89"/>
        <v>137.15445524973612</v>
      </c>
      <c r="G147" s="10">
        <f t="shared" si="90"/>
        <v>870.02206309344308</v>
      </c>
      <c r="H147" s="10">
        <f t="shared" si="84"/>
        <v>144849.24143065838</v>
      </c>
      <c r="I147" s="146">
        <f t="shared" si="162"/>
        <v>-1007.1765183431792</v>
      </c>
      <c r="J147" s="147">
        <f t="shared" si="163"/>
        <v>-1127.1765183431792</v>
      </c>
      <c r="S147" s="86">
        <v>120</v>
      </c>
      <c r="T147" s="9">
        <f t="shared" si="91"/>
        <v>120</v>
      </c>
      <c r="U147" s="10">
        <f t="shared" si="92"/>
        <v>33.54</v>
      </c>
      <c r="V147" s="10">
        <f t="shared" si="93"/>
        <v>2.5</v>
      </c>
      <c r="W147" s="10">
        <f t="shared" si="94"/>
        <v>31.04</v>
      </c>
      <c r="X147" s="10">
        <f t="shared" si="95"/>
        <v>2.2767809475812588</v>
      </c>
      <c r="Y147" s="10">
        <f t="shared" si="96"/>
        <v>28.763219052418741</v>
      </c>
      <c r="Z147" s="10">
        <f t="shared" si="97"/>
        <v>1792.6615390125883</v>
      </c>
      <c r="AA147" s="16">
        <f t="shared" si="98"/>
        <v>27.464801464832565</v>
      </c>
      <c r="AB147" s="6"/>
      <c r="AC147" s="9">
        <f t="shared" si="99"/>
        <v>120</v>
      </c>
      <c r="AD147" s="10">
        <f t="shared" si="100"/>
        <v>64.61</v>
      </c>
      <c r="AE147" s="10">
        <f t="shared" si="101"/>
        <v>5</v>
      </c>
      <c r="AF147" s="10">
        <f t="shared" si="102"/>
        <v>59.61</v>
      </c>
      <c r="AG147" s="10">
        <f t="shared" si="103"/>
        <v>5.3819199062089922</v>
      </c>
      <c r="AH147" s="10">
        <f t="shared" si="104"/>
        <v>54.228080093791007</v>
      </c>
      <c r="AI147" s="10">
        <f t="shared" si="105"/>
        <v>3982.2118495629534</v>
      </c>
      <c r="AJ147" s="16">
        <f t="shared" si="106"/>
        <v>52.907001271402272</v>
      </c>
      <c r="AK147" s="6"/>
      <c r="AL147" s="9">
        <f t="shared" si="107"/>
        <v>120</v>
      </c>
      <c r="AM147" s="10">
        <f t="shared" si="108"/>
        <v>124.91</v>
      </c>
      <c r="AN147" s="10">
        <f t="shared" si="109"/>
        <v>10</v>
      </c>
      <c r="AO147" s="10">
        <f t="shared" si="110"/>
        <v>114.91</v>
      </c>
      <c r="AP147" s="10">
        <f t="shared" si="111"/>
        <v>12.447756560310912</v>
      </c>
      <c r="AQ147" s="10">
        <f t="shared" si="112"/>
        <v>102.46224343968909</v>
      </c>
      <c r="AR147" s="10">
        <f t="shared" si="113"/>
        <v>8684.1894461915417</v>
      </c>
      <c r="AS147" s="16">
        <f t="shared" si="114"/>
        <v>102.28468547919606</v>
      </c>
      <c r="AU147" s="2"/>
      <c r="AV147" s="2"/>
      <c r="AW147" s="2"/>
      <c r="AX147" s="2"/>
      <c r="AY147" s="9">
        <f t="shared" si="115"/>
        <v>120</v>
      </c>
      <c r="AZ147" s="31">
        <f t="shared" si="116"/>
        <v>120</v>
      </c>
      <c r="BA147" s="31">
        <f t="shared" si="85"/>
        <v>0</v>
      </c>
      <c r="BB147" s="10">
        <f t="shared" si="164"/>
        <v>30</v>
      </c>
      <c r="BC147" s="28">
        <f t="shared" si="117"/>
        <v>30</v>
      </c>
      <c r="BD147" s="10">
        <f t="shared" si="118"/>
        <v>0</v>
      </c>
      <c r="BE147" s="10">
        <f t="shared" si="165"/>
        <v>0</v>
      </c>
      <c r="BF147" s="44">
        <f t="shared" si="119"/>
        <v>60000</v>
      </c>
      <c r="BG147" s="80">
        <f t="shared" si="120"/>
        <v>24.566012043678505</v>
      </c>
      <c r="BH147" s="118"/>
      <c r="BI147" s="9">
        <f t="shared" si="121"/>
        <v>120</v>
      </c>
      <c r="BJ147" s="28">
        <f t="shared" si="122"/>
        <v>66.599999999999994</v>
      </c>
      <c r="BK147" s="28">
        <f t="shared" si="123"/>
        <v>5.5</v>
      </c>
      <c r="BL147" s="28">
        <f t="shared" si="124"/>
        <v>61.1</v>
      </c>
      <c r="BM147" s="28">
        <f t="shared" si="125"/>
        <v>7.7912694603973627</v>
      </c>
      <c r="BN147" s="28">
        <f t="shared" si="126"/>
        <v>53.308730539602635</v>
      </c>
      <c r="BO147" s="36">
        <f t="shared" si="127"/>
        <v>5140.8709097253059</v>
      </c>
      <c r="BP147" s="80">
        <f t="shared" si="128"/>
        <v>54.536546736966272</v>
      </c>
      <c r="BQ147" s="9">
        <f t="shared" si="129"/>
        <v>120</v>
      </c>
      <c r="BR147" s="28">
        <f t="shared" si="130"/>
        <v>76.53</v>
      </c>
      <c r="BS147" s="28">
        <f t="shared" si="131"/>
        <v>6.5</v>
      </c>
      <c r="BT147" s="28">
        <f t="shared" si="132"/>
        <v>70.03</v>
      </c>
      <c r="BU147" s="28">
        <f t="shared" si="133"/>
        <v>10.340130948060745</v>
      </c>
      <c r="BV147" s="28">
        <f t="shared" si="134"/>
        <v>59.689869051939255</v>
      </c>
      <c r="BW147" s="36">
        <f t="shared" si="135"/>
        <v>6470.9191507758997</v>
      </c>
      <c r="BX147" s="80">
        <f t="shared" si="136"/>
        <v>62.667896723423866</v>
      </c>
      <c r="BY147" s="9">
        <f t="shared" si="137"/>
        <v>120</v>
      </c>
      <c r="BZ147" s="28">
        <f t="shared" si="138"/>
        <v>80.33</v>
      </c>
      <c r="CA147" s="28">
        <f t="shared" si="139"/>
        <v>7</v>
      </c>
      <c r="CB147" s="28">
        <f t="shared" si="140"/>
        <v>73.33</v>
      </c>
      <c r="CC147" s="28">
        <f t="shared" si="141"/>
        <v>12.375689489172165</v>
      </c>
      <c r="CD147" s="28">
        <f t="shared" si="142"/>
        <v>60.954310510827831</v>
      </c>
      <c r="CE147" s="36">
        <f t="shared" si="143"/>
        <v>7364.4593829924706</v>
      </c>
      <c r="CF147" s="80">
        <f t="shared" si="144"/>
        <v>65.779591582289811</v>
      </c>
      <c r="CG147" s="9">
        <f t="shared" si="145"/>
        <v>0</v>
      </c>
      <c r="CH147" s="28">
        <f t="shared" si="146"/>
        <v>0</v>
      </c>
      <c r="CI147" s="28">
        <f t="shared" si="147"/>
        <v>0</v>
      </c>
      <c r="CJ147" s="28">
        <f t="shared" si="148"/>
        <v>0</v>
      </c>
      <c r="CK147" s="28">
        <f t="shared" si="149"/>
        <v>0</v>
      </c>
      <c r="CL147" s="28">
        <f t="shared" si="150"/>
        <v>0</v>
      </c>
      <c r="CM147" s="36">
        <f t="shared" si="151"/>
        <v>0</v>
      </c>
      <c r="CN147" s="80">
        <f t="shared" si="152"/>
        <v>0</v>
      </c>
      <c r="CO147" s="9">
        <f t="shared" si="153"/>
        <v>120</v>
      </c>
      <c r="CP147" s="28">
        <f t="shared" si="154"/>
        <v>650.65651834317919</v>
      </c>
      <c r="CQ147" s="28">
        <f t="shared" si="168"/>
        <v>53.5</v>
      </c>
      <c r="CR147" s="28">
        <f t="shared" si="169"/>
        <v>597.15651834317919</v>
      </c>
      <c r="CS147" s="28">
        <f t="shared" si="170"/>
        <v>86.540907938004679</v>
      </c>
      <c r="CT147" s="28">
        <f t="shared" si="171"/>
        <v>510.61561040517449</v>
      </c>
      <c r="CU147" s="36">
        <f t="shared" si="172"/>
        <v>51413.929152397628</v>
      </c>
      <c r="CV147" s="122">
        <f t="shared" si="173"/>
        <v>0</v>
      </c>
      <c r="CW147" s="125">
        <f t="shared" si="174"/>
        <v>597.15651834317919</v>
      </c>
      <c r="CX147" s="138">
        <f t="shared" si="175"/>
        <v>1127.1765183431792</v>
      </c>
    </row>
    <row r="148" spans="2:102" x14ac:dyDescent="0.3">
      <c r="B148" s="86">
        <v>121</v>
      </c>
      <c r="C148" s="155">
        <f t="shared" si="86"/>
        <v>1127.1765183431792</v>
      </c>
      <c r="D148" s="10">
        <f t="shared" si="87"/>
        <v>120</v>
      </c>
      <c r="E148" s="10">
        <f t="shared" si="88"/>
        <v>1007.1765183431792</v>
      </c>
      <c r="F148" s="10">
        <f t="shared" si="89"/>
        <v>135.77395368425434</v>
      </c>
      <c r="G148" s="10">
        <f t="shared" si="90"/>
        <v>871.4025646589248</v>
      </c>
      <c r="H148" s="10">
        <f t="shared" si="84"/>
        <v>143977.83886599945</v>
      </c>
      <c r="I148" s="146">
        <f t="shared" si="162"/>
        <v>-1007.1765183431792</v>
      </c>
      <c r="J148" s="147">
        <f t="shared" si="163"/>
        <v>-1127.1765183431792</v>
      </c>
      <c r="S148" s="86">
        <v>121</v>
      </c>
      <c r="T148" s="9">
        <f t="shared" si="91"/>
        <v>121</v>
      </c>
      <c r="U148" s="10">
        <f t="shared" si="92"/>
        <v>33.54</v>
      </c>
      <c r="V148" s="10">
        <f t="shared" si="93"/>
        <v>2.5</v>
      </c>
      <c r="W148" s="10">
        <f t="shared" si="94"/>
        <v>31.04</v>
      </c>
      <c r="X148" s="10">
        <f t="shared" si="95"/>
        <v>2.2408269237657352</v>
      </c>
      <c r="Y148" s="10">
        <f t="shared" si="96"/>
        <v>28.799173076234265</v>
      </c>
      <c r="Z148" s="10">
        <f t="shared" si="97"/>
        <v>1763.8623659363541</v>
      </c>
      <c r="AA148" s="16">
        <f t="shared" si="98"/>
        <v>27.419102959899401</v>
      </c>
      <c r="AB148" s="6"/>
      <c r="AC148" s="9">
        <f t="shared" si="99"/>
        <v>121</v>
      </c>
      <c r="AD148" s="10">
        <f t="shared" si="100"/>
        <v>64.61</v>
      </c>
      <c r="AE148" s="10">
        <f t="shared" si="101"/>
        <v>5</v>
      </c>
      <c r="AF148" s="10">
        <f t="shared" si="102"/>
        <v>59.61</v>
      </c>
      <c r="AG148" s="10">
        <f t="shared" si="103"/>
        <v>5.309615799417271</v>
      </c>
      <c r="AH148" s="10">
        <f t="shared" si="104"/>
        <v>54.300384200582727</v>
      </c>
      <c r="AI148" s="10">
        <f t="shared" si="105"/>
        <v>3927.9114653623706</v>
      </c>
      <c r="AJ148" s="16">
        <f t="shared" si="106"/>
        <v>52.818969655310092</v>
      </c>
      <c r="AK148" s="6"/>
      <c r="AL148" s="9">
        <f t="shared" si="107"/>
        <v>121</v>
      </c>
      <c r="AM148" s="10">
        <f t="shared" si="108"/>
        <v>124.91</v>
      </c>
      <c r="AN148" s="10">
        <f t="shared" si="109"/>
        <v>10</v>
      </c>
      <c r="AO148" s="10">
        <f t="shared" si="110"/>
        <v>114.91</v>
      </c>
      <c r="AP148" s="10">
        <f t="shared" si="111"/>
        <v>12.302601715438017</v>
      </c>
      <c r="AQ148" s="10">
        <f t="shared" si="112"/>
        <v>102.60739828456198</v>
      </c>
      <c r="AR148" s="10">
        <f t="shared" si="113"/>
        <v>8581.5820479069789</v>
      </c>
      <c r="AS148" s="16">
        <f t="shared" si="114"/>
        <v>102.11449465477145</v>
      </c>
      <c r="AU148" s="2"/>
      <c r="AV148" s="2"/>
      <c r="AW148" s="2"/>
      <c r="AX148" s="2"/>
      <c r="AY148" s="9">
        <f t="shared" si="115"/>
        <v>121</v>
      </c>
      <c r="AZ148" s="31">
        <f t="shared" si="116"/>
        <v>121</v>
      </c>
      <c r="BA148" s="31">
        <f t="shared" si="85"/>
        <v>0</v>
      </c>
      <c r="BB148" s="10">
        <f t="shared" si="164"/>
        <v>30</v>
      </c>
      <c r="BC148" s="28">
        <f t="shared" si="117"/>
        <v>30</v>
      </c>
      <c r="BD148" s="10">
        <f t="shared" si="118"/>
        <v>0</v>
      </c>
      <c r="BE148" s="10">
        <f t="shared" si="165"/>
        <v>0</v>
      </c>
      <c r="BF148" s="44">
        <f t="shared" si="119"/>
        <v>60000</v>
      </c>
      <c r="BG148" s="80">
        <f t="shared" si="120"/>
        <v>24.525136815652417</v>
      </c>
      <c r="BH148" s="118"/>
      <c r="BI148" s="9">
        <f t="shared" si="121"/>
        <v>121</v>
      </c>
      <c r="BJ148" s="28">
        <f t="shared" si="122"/>
        <v>66.599999999999994</v>
      </c>
      <c r="BK148" s="28">
        <f t="shared" si="123"/>
        <v>5.5</v>
      </c>
      <c r="BL148" s="28">
        <f t="shared" si="124"/>
        <v>61.1</v>
      </c>
      <c r="BM148" s="28">
        <f t="shared" si="125"/>
        <v>7.7113063645879585</v>
      </c>
      <c r="BN148" s="28">
        <f t="shared" si="126"/>
        <v>53.388693635412039</v>
      </c>
      <c r="BO148" s="36">
        <f t="shared" si="127"/>
        <v>5087.4822160898939</v>
      </c>
      <c r="BP148" s="80">
        <f t="shared" si="128"/>
        <v>54.445803730748359</v>
      </c>
      <c r="BQ148" s="9">
        <f t="shared" si="129"/>
        <v>121</v>
      </c>
      <c r="BR148" s="28">
        <f t="shared" si="130"/>
        <v>76.53</v>
      </c>
      <c r="BS148" s="28">
        <f t="shared" si="131"/>
        <v>6.5</v>
      </c>
      <c r="BT148" s="28">
        <f t="shared" si="132"/>
        <v>70.03</v>
      </c>
      <c r="BU148" s="28">
        <f t="shared" si="133"/>
        <v>10.245621988728507</v>
      </c>
      <c r="BV148" s="28">
        <f t="shared" si="134"/>
        <v>59.784378011271492</v>
      </c>
      <c r="BW148" s="36">
        <f t="shared" si="135"/>
        <v>6411.134772764628</v>
      </c>
      <c r="BX148" s="80">
        <f t="shared" si="136"/>
        <v>62.563624016729321</v>
      </c>
      <c r="BY148" s="9">
        <f t="shared" si="137"/>
        <v>121</v>
      </c>
      <c r="BZ148" s="28">
        <f t="shared" si="138"/>
        <v>80.33</v>
      </c>
      <c r="CA148" s="28">
        <f t="shared" si="139"/>
        <v>7</v>
      </c>
      <c r="CB148" s="28">
        <f t="shared" si="140"/>
        <v>73.33</v>
      </c>
      <c r="CC148" s="28">
        <f t="shared" si="141"/>
        <v>12.274098971654118</v>
      </c>
      <c r="CD148" s="28">
        <f t="shared" si="142"/>
        <v>61.055901028345879</v>
      </c>
      <c r="CE148" s="36">
        <f t="shared" si="143"/>
        <v>7303.4034819641247</v>
      </c>
      <c r="CF148" s="80">
        <f t="shared" si="144"/>
        <v>65.670141346711958</v>
      </c>
      <c r="CG148" s="9">
        <f t="shared" si="145"/>
        <v>0</v>
      </c>
      <c r="CH148" s="28">
        <f t="shared" si="146"/>
        <v>0</v>
      </c>
      <c r="CI148" s="28">
        <f t="shared" si="147"/>
        <v>0</v>
      </c>
      <c r="CJ148" s="28">
        <f t="shared" si="148"/>
        <v>0</v>
      </c>
      <c r="CK148" s="28">
        <f t="shared" si="149"/>
        <v>0</v>
      </c>
      <c r="CL148" s="28">
        <f t="shared" si="150"/>
        <v>0</v>
      </c>
      <c r="CM148" s="36">
        <f t="shared" si="151"/>
        <v>0</v>
      </c>
      <c r="CN148" s="80">
        <f t="shared" si="152"/>
        <v>0</v>
      </c>
      <c r="CO148" s="9">
        <f t="shared" si="153"/>
        <v>121</v>
      </c>
      <c r="CP148" s="28">
        <f t="shared" si="154"/>
        <v>650.65651834317919</v>
      </c>
      <c r="CQ148" s="28">
        <f t="shared" si="168"/>
        <v>53.5</v>
      </c>
      <c r="CR148" s="28">
        <f t="shared" si="169"/>
        <v>597.15651834317919</v>
      </c>
      <c r="CS148" s="28">
        <f t="shared" si="170"/>
        <v>85.689881920662728</v>
      </c>
      <c r="CT148" s="28">
        <f t="shared" si="171"/>
        <v>511.46663642251644</v>
      </c>
      <c r="CU148" s="36">
        <f t="shared" si="172"/>
        <v>50902.462515975109</v>
      </c>
      <c r="CV148" s="122">
        <f t="shared" si="173"/>
        <v>0</v>
      </c>
      <c r="CW148" s="125">
        <f t="shared" si="174"/>
        <v>597.15651834317919</v>
      </c>
      <c r="CX148" s="138">
        <f t="shared" si="175"/>
        <v>1127.1765183431792</v>
      </c>
    </row>
    <row r="149" spans="2:102" x14ac:dyDescent="0.3">
      <c r="B149" s="86">
        <v>122</v>
      </c>
      <c r="C149" s="155">
        <f t="shared" si="86"/>
        <v>1127.1765183431792</v>
      </c>
      <c r="D149" s="10">
        <f t="shared" si="87"/>
        <v>120</v>
      </c>
      <c r="E149" s="10">
        <f t="shared" si="88"/>
        <v>1007.1765183431792</v>
      </c>
      <c r="F149" s="10">
        <f t="shared" si="89"/>
        <v>134.3912478566827</v>
      </c>
      <c r="G149" s="10">
        <f t="shared" si="90"/>
        <v>872.78527048649653</v>
      </c>
      <c r="H149" s="10">
        <f t="shared" si="84"/>
        <v>143105.05359551296</v>
      </c>
      <c r="I149" s="146">
        <f t="shared" si="162"/>
        <v>-1007.1765183431792</v>
      </c>
      <c r="J149" s="147">
        <f t="shared" si="163"/>
        <v>-1127.1765183431792</v>
      </c>
      <c r="S149" s="86">
        <v>122</v>
      </c>
      <c r="T149" s="9">
        <f t="shared" si="91"/>
        <v>122</v>
      </c>
      <c r="U149" s="10">
        <f t="shared" si="92"/>
        <v>33.54</v>
      </c>
      <c r="V149" s="10">
        <f t="shared" si="93"/>
        <v>2.5</v>
      </c>
      <c r="W149" s="10">
        <f t="shared" si="94"/>
        <v>31.04</v>
      </c>
      <c r="X149" s="10">
        <f t="shared" si="95"/>
        <v>2.2048279574204428</v>
      </c>
      <c r="Y149" s="10">
        <f t="shared" si="96"/>
        <v>28.835172042579558</v>
      </c>
      <c r="Z149" s="10">
        <f t="shared" si="97"/>
        <v>1735.0271938937744</v>
      </c>
      <c r="AA149" s="16">
        <f t="shared" si="98"/>
        <v>27.37348049241205</v>
      </c>
      <c r="AB149" s="6"/>
      <c r="AC149" s="9">
        <f t="shared" si="99"/>
        <v>122</v>
      </c>
      <c r="AD149" s="10">
        <f t="shared" si="100"/>
        <v>64.61</v>
      </c>
      <c r="AE149" s="10">
        <f t="shared" si="101"/>
        <v>5</v>
      </c>
      <c r="AF149" s="10">
        <f t="shared" si="102"/>
        <v>59.61</v>
      </c>
      <c r="AG149" s="10">
        <f t="shared" si="103"/>
        <v>5.2372152871498274</v>
      </c>
      <c r="AH149" s="10">
        <f t="shared" si="104"/>
        <v>54.372784712850169</v>
      </c>
      <c r="AI149" s="10">
        <f t="shared" si="105"/>
        <v>3873.5386806495203</v>
      </c>
      <c r="AJ149" s="16">
        <f t="shared" si="106"/>
        <v>52.731084514452668</v>
      </c>
      <c r="AK149" s="6"/>
      <c r="AL149" s="9">
        <f t="shared" si="107"/>
        <v>122</v>
      </c>
      <c r="AM149" s="10">
        <f t="shared" si="108"/>
        <v>124.91</v>
      </c>
      <c r="AN149" s="10">
        <f t="shared" si="109"/>
        <v>10</v>
      </c>
      <c r="AO149" s="10">
        <f t="shared" si="110"/>
        <v>114.91</v>
      </c>
      <c r="AP149" s="10">
        <f t="shared" si="111"/>
        <v>12.157241234534887</v>
      </c>
      <c r="AQ149" s="10">
        <f t="shared" si="112"/>
        <v>102.7527587654651</v>
      </c>
      <c r="AR149" s="10">
        <f t="shared" si="113"/>
        <v>8478.8292891415131</v>
      </c>
      <c r="AS149" s="16">
        <f t="shared" si="114"/>
        <v>101.94458700975518</v>
      </c>
      <c r="AU149" s="2"/>
      <c r="AV149" s="2"/>
      <c r="AW149" s="2"/>
      <c r="AX149" s="2"/>
      <c r="AY149" s="9">
        <f t="shared" si="115"/>
        <v>122</v>
      </c>
      <c r="AZ149" s="31">
        <f t="shared" si="116"/>
        <v>122</v>
      </c>
      <c r="BA149" s="31">
        <f t="shared" si="85"/>
        <v>0</v>
      </c>
      <c r="BB149" s="10">
        <f t="shared" si="164"/>
        <v>30</v>
      </c>
      <c r="BC149" s="28">
        <f t="shared" si="117"/>
        <v>30</v>
      </c>
      <c r="BD149" s="10">
        <f t="shared" si="118"/>
        <v>0</v>
      </c>
      <c r="BE149" s="10">
        <f t="shared" si="165"/>
        <v>0</v>
      </c>
      <c r="BF149" s="44">
        <f t="shared" si="119"/>
        <v>60000</v>
      </c>
      <c r="BG149" s="80">
        <f t="shared" si="120"/>
        <v>24.484329599652995</v>
      </c>
      <c r="BH149" s="118"/>
      <c r="BI149" s="9">
        <f t="shared" si="121"/>
        <v>122</v>
      </c>
      <c r="BJ149" s="28">
        <f t="shared" si="122"/>
        <v>66.599999999999994</v>
      </c>
      <c r="BK149" s="28">
        <f t="shared" si="123"/>
        <v>5.5</v>
      </c>
      <c r="BL149" s="28">
        <f t="shared" si="124"/>
        <v>61.1</v>
      </c>
      <c r="BM149" s="28">
        <f t="shared" si="125"/>
        <v>7.6312233241348402</v>
      </c>
      <c r="BN149" s="28">
        <f t="shared" si="126"/>
        <v>53.468776675865158</v>
      </c>
      <c r="BO149" s="36">
        <f t="shared" si="127"/>
        <v>5034.0134394140287</v>
      </c>
      <c r="BP149" s="80">
        <f t="shared" si="128"/>
        <v>54.355211711229643</v>
      </c>
      <c r="BQ149" s="9">
        <f t="shared" si="129"/>
        <v>122</v>
      </c>
      <c r="BR149" s="28">
        <f t="shared" si="130"/>
        <v>76.53</v>
      </c>
      <c r="BS149" s="28">
        <f t="shared" si="131"/>
        <v>6.5</v>
      </c>
      <c r="BT149" s="28">
        <f t="shared" si="132"/>
        <v>70.03</v>
      </c>
      <c r="BU149" s="28">
        <f t="shared" si="133"/>
        <v>10.150963390210661</v>
      </c>
      <c r="BV149" s="28">
        <f t="shared" si="134"/>
        <v>59.879036609789338</v>
      </c>
      <c r="BW149" s="36">
        <f t="shared" si="135"/>
        <v>6351.2557361548388</v>
      </c>
      <c r="BX149" s="80">
        <f t="shared" si="136"/>
        <v>62.459524808714789</v>
      </c>
      <c r="BY149" s="9">
        <f t="shared" si="137"/>
        <v>122</v>
      </c>
      <c r="BZ149" s="28">
        <f t="shared" si="138"/>
        <v>80.33</v>
      </c>
      <c r="CA149" s="28">
        <f t="shared" si="139"/>
        <v>7</v>
      </c>
      <c r="CB149" s="28">
        <f t="shared" si="140"/>
        <v>73.33</v>
      </c>
      <c r="CC149" s="28">
        <f t="shared" si="141"/>
        <v>12.172339136606874</v>
      </c>
      <c r="CD149" s="28">
        <f t="shared" si="142"/>
        <v>61.157660863393126</v>
      </c>
      <c r="CE149" s="36">
        <f t="shared" si="143"/>
        <v>7242.2458211007315</v>
      </c>
      <c r="CF149" s="80">
        <f t="shared" si="144"/>
        <v>65.560873224670829</v>
      </c>
      <c r="CG149" s="9">
        <f t="shared" si="145"/>
        <v>0</v>
      </c>
      <c r="CH149" s="28">
        <f t="shared" si="146"/>
        <v>0</v>
      </c>
      <c r="CI149" s="28">
        <f t="shared" si="147"/>
        <v>0</v>
      </c>
      <c r="CJ149" s="28">
        <f t="shared" si="148"/>
        <v>0</v>
      </c>
      <c r="CK149" s="28">
        <f t="shared" si="149"/>
        <v>0</v>
      </c>
      <c r="CL149" s="28">
        <f t="shared" si="150"/>
        <v>0</v>
      </c>
      <c r="CM149" s="36">
        <f t="shared" si="151"/>
        <v>0</v>
      </c>
      <c r="CN149" s="80">
        <f t="shared" si="152"/>
        <v>0</v>
      </c>
      <c r="CO149" s="9">
        <f t="shared" si="153"/>
        <v>122</v>
      </c>
      <c r="CP149" s="28">
        <f t="shared" si="154"/>
        <v>650.65651834317919</v>
      </c>
      <c r="CQ149" s="28">
        <f t="shared" si="168"/>
        <v>53.5</v>
      </c>
      <c r="CR149" s="28">
        <f t="shared" si="169"/>
        <v>597.15651834317919</v>
      </c>
      <c r="CS149" s="28">
        <f t="shared" si="170"/>
        <v>84.83743752662518</v>
      </c>
      <c r="CT149" s="28">
        <f t="shared" si="171"/>
        <v>512.31908081655399</v>
      </c>
      <c r="CU149" s="36">
        <f t="shared" si="172"/>
        <v>50390.143435158556</v>
      </c>
      <c r="CV149" s="122">
        <f t="shared" si="173"/>
        <v>0</v>
      </c>
      <c r="CW149" s="125">
        <f t="shared" si="174"/>
        <v>597.15651834317919</v>
      </c>
      <c r="CX149" s="138">
        <f t="shared" si="175"/>
        <v>1127.1765183431792</v>
      </c>
    </row>
    <row r="150" spans="2:102" x14ac:dyDescent="0.3">
      <c r="B150" s="86">
        <v>123</v>
      </c>
      <c r="C150" s="155">
        <f t="shared" si="86"/>
        <v>1127.1765183431792</v>
      </c>
      <c r="D150" s="10">
        <f t="shared" si="87"/>
        <v>120</v>
      </c>
      <c r="E150" s="10">
        <f t="shared" si="88"/>
        <v>1007.1765183431792</v>
      </c>
      <c r="F150" s="10">
        <f t="shared" si="89"/>
        <v>133.00633422798208</v>
      </c>
      <c r="G150" s="10">
        <f t="shared" si="90"/>
        <v>874.17018411519712</v>
      </c>
      <c r="H150" s="10">
        <f t="shared" si="84"/>
        <v>142230.88341139775</v>
      </c>
      <c r="I150" s="146">
        <f t="shared" si="162"/>
        <v>-1007.1765183431792</v>
      </c>
      <c r="J150" s="147">
        <f t="shared" si="163"/>
        <v>-1127.1765183431792</v>
      </c>
      <c r="S150" s="86">
        <v>123</v>
      </c>
      <c r="T150" s="9">
        <f t="shared" si="91"/>
        <v>123</v>
      </c>
      <c r="U150" s="10">
        <f t="shared" si="92"/>
        <v>33.54</v>
      </c>
      <c r="V150" s="10">
        <f t="shared" si="93"/>
        <v>2.5</v>
      </c>
      <c r="W150" s="10">
        <f t="shared" si="94"/>
        <v>31.04</v>
      </c>
      <c r="X150" s="10">
        <f t="shared" si="95"/>
        <v>2.1687839923672181</v>
      </c>
      <c r="Y150" s="10">
        <f t="shared" si="96"/>
        <v>28.871216007632782</v>
      </c>
      <c r="Z150" s="10">
        <f t="shared" si="97"/>
        <v>1706.1559778861417</v>
      </c>
      <c r="AA150" s="16">
        <f t="shared" si="98"/>
        <v>27.32793393585229</v>
      </c>
      <c r="AB150" s="6"/>
      <c r="AC150" s="9">
        <f t="shared" si="99"/>
        <v>123</v>
      </c>
      <c r="AD150" s="10">
        <f t="shared" si="100"/>
        <v>64.61</v>
      </c>
      <c r="AE150" s="10">
        <f t="shared" si="101"/>
        <v>5</v>
      </c>
      <c r="AF150" s="10">
        <f t="shared" si="102"/>
        <v>59.61</v>
      </c>
      <c r="AG150" s="10">
        <f t="shared" si="103"/>
        <v>5.1647182408660273</v>
      </c>
      <c r="AH150" s="10">
        <f t="shared" si="104"/>
        <v>54.44528175913397</v>
      </c>
      <c r="AI150" s="10">
        <f t="shared" si="105"/>
        <v>3819.0933988903862</v>
      </c>
      <c r="AJ150" s="16">
        <f t="shared" si="106"/>
        <v>52.64334560511081</v>
      </c>
      <c r="AK150" s="6"/>
      <c r="AL150" s="9">
        <f t="shared" si="107"/>
        <v>123</v>
      </c>
      <c r="AM150" s="10">
        <f t="shared" si="108"/>
        <v>124.91</v>
      </c>
      <c r="AN150" s="10">
        <f t="shared" si="109"/>
        <v>10</v>
      </c>
      <c r="AO150" s="10">
        <f t="shared" si="110"/>
        <v>114.91</v>
      </c>
      <c r="AP150" s="10">
        <f t="shared" si="111"/>
        <v>12.01167482628381</v>
      </c>
      <c r="AQ150" s="10">
        <f t="shared" si="112"/>
        <v>102.89832517371619</v>
      </c>
      <c r="AR150" s="10">
        <f t="shared" si="113"/>
        <v>8375.9309639677977</v>
      </c>
      <c r="AS150" s="16">
        <f t="shared" si="114"/>
        <v>101.77496207296689</v>
      </c>
      <c r="AU150" s="2"/>
      <c r="AV150" s="2"/>
      <c r="AW150" s="2"/>
      <c r="AX150" s="2"/>
      <c r="AY150" s="9">
        <f t="shared" si="115"/>
        <v>123</v>
      </c>
      <c r="AZ150" s="31">
        <f t="shared" si="116"/>
        <v>123</v>
      </c>
      <c r="BA150" s="31">
        <f t="shared" si="85"/>
        <v>0</v>
      </c>
      <c r="BB150" s="10">
        <f t="shared" si="164"/>
        <v>30</v>
      </c>
      <c r="BC150" s="28">
        <f t="shared" si="117"/>
        <v>30</v>
      </c>
      <c r="BD150" s="10">
        <f t="shared" si="118"/>
        <v>0</v>
      </c>
      <c r="BE150" s="10">
        <f t="shared" si="165"/>
        <v>0</v>
      </c>
      <c r="BF150" s="44">
        <f t="shared" si="119"/>
        <v>60000</v>
      </c>
      <c r="BG150" s="80">
        <f t="shared" si="120"/>
        <v>24.443590282515466</v>
      </c>
      <c r="BH150" s="118"/>
      <c r="BI150" s="9">
        <f t="shared" si="121"/>
        <v>123</v>
      </c>
      <c r="BJ150" s="28">
        <f t="shared" si="122"/>
        <v>66.599999999999994</v>
      </c>
      <c r="BK150" s="28">
        <f t="shared" si="123"/>
        <v>5.5</v>
      </c>
      <c r="BL150" s="28">
        <f t="shared" si="124"/>
        <v>61.1</v>
      </c>
      <c r="BM150" s="28">
        <f t="shared" si="125"/>
        <v>7.551020159121042</v>
      </c>
      <c r="BN150" s="28">
        <f t="shared" si="126"/>
        <v>53.548979840878957</v>
      </c>
      <c r="BO150" s="36">
        <f t="shared" si="127"/>
        <v>4980.4644595731497</v>
      </c>
      <c r="BP150" s="80">
        <f t="shared" si="128"/>
        <v>54.264770427184331</v>
      </c>
      <c r="BQ150" s="9">
        <f t="shared" si="129"/>
        <v>123</v>
      </c>
      <c r="BR150" s="28">
        <f t="shared" si="130"/>
        <v>76.53</v>
      </c>
      <c r="BS150" s="28">
        <f t="shared" si="131"/>
        <v>6.5</v>
      </c>
      <c r="BT150" s="28">
        <f t="shared" si="132"/>
        <v>70.03</v>
      </c>
      <c r="BU150" s="28">
        <f t="shared" si="133"/>
        <v>10.056154915578494</v>
      </c>
      <c r="BV150" s="28">
        <f t="shared" si="134"/>
        <v>59.973845084421505</v>
      </c>
      <c r="BW150" s="36">
        <f t="shared" si="135"/>
        <v>6291.2818910704173</v>
      </c>
      <c r="BX150" s="80">
        <f t="shared" si="136"/>
        <v>62.355598810696954</v>
      </c>
      <c r="BY150" s="9">
        <f t="shared" si="137"/>
        <v>123</v>
      </c>
      <c r="BZ150" s="28">
        <f t="shared" si="138"/>
        <v>80.33</v>
      </c>
      <c r="CA150" s="28">
        <f t="shared" si="139"/>
        <v>7</v>
      </c>
      <c r="CB150" s="28">
        <f t="shared" si="140"/>
        <v>73.33</v>
      </c>
      <c r="CC150" s="28">
        <f t="shared" si="141"/>
        <v>12.070409701834551</v>
      </c>
      <c r="CD150" s="28">
        <f t="shared" si="142"/>
        <v>61.259590298165449</v>
      </c>
      <c r="CE150" s="36">
        <f t="shared" si="143"/>
        <v>7180.9862308025658</v>
      </c>
      <c r="CF150" s="80">
        <f t="shared" si="144"/>
        <v>65.451786913148908</v>
      </c>
      <c r="CG150" s="9">
        <f t="shared" si="145"/>
        <v>0</v>
      </c>
      <c r="CH150" s="28">
        <f t="shared" si="146"/>
        <v>0</v>
      </c>
      <c r="CI150" s="28">
        <f t="shared" si="147"/>
        <v>0</v>
      </c>
      <c r="CJ150" s="28">
        <f t="shared" si="148"/>
        <v>0</v>
      </c>
      <c r="CK150" s="28">
        <f t="shared" si="149"/>
        <v>0</v>
      </c>
      <c r="CL150" s="28">
        <f t="shared" si="150"/>
        <v>0</v>
      </c>
      <c r="CM150" s="36">
        <f t="shared" si="151"/>
        <v>0</v>
      </c>
      <c r="CN150" s="80">
        <f t="shared" si="152"/>
        <v>0</v>
      </c>
      <c r="CO150" s="9">
        <f t="shared" si="153"/>
        <v>123</v>
      </c>
      <c r="CP150" s="28">
        <f t="shared" si="154"/>
        <v>650.65651834317919</v>
      </c>
      <c r="CQ150" s="28">
        <f t="shared" si="168"/>
        <v>53.5</v>
      </c>
      <c r="CR150" s="28">
        <f t="shared" si="169"/>
        <v>597.15651834317919</v>
      </c>
      <c r="CS150" s="28">
        <f t="shared" si="170"/>
        <v>83.983572391930934</v>
      </c>
      <c r="CT150" s="28">
        <f t="shared" si="171"/>
        <v>513.17294595124827</v>
      </c>
      <c r="CU150" s="36">
        <f t="shared" si="172"/>
        <v>49876.970489207306</v>
      </c>
      <c r="CV150" s="122">
        <f t="shared" si="173"/>
        <v>0</v>
      </c>
      <c r="CW150" s="125">
        <f t="shared" si="174"/>
        <v>597.15651834317919</v>
      </c>
      <c r="CX150" s="138">
        <f t="shared" si="175"/>
        <v>1127.1765183431792</v>
      </c>
    </row>
    <row r="151" spans="2:102" x14ac:dyDescent="0.3">
      <c r="B151" s="86">
        <v>124</v>
      </c>
      <c r="C151" s="155">
        <f t="shared" si="86"/>
        <v>1127.1765183431792</v>
      </c>
      <c r="D151" s="10">
        <f t="shared" si="87"/>
        <v>120</v>
      </c>
      <c r="E151" s="10">
        <f t="shared" si="88"/>
        <v>1007.1765183431792</v>
      </c>
      <c r="F151" s="10">
        <f t="shared" si="89"/>
        <v>131.61920925340357</v>
      </c>
      <c r="G151" s="10">
        <f t="shared" si="90"/>
        <v>875.55730908977557</v>
      </c>
      <c r="H151" s="10">
        <f t="shared" si="84"/>
        <v>141355.326102308</v>
      </c>
      <c r="I151" s="146">
        <f t="shared" si="162"/>
        <v>-1007.1765183431792</v>
      </c>
      <c r="J151" s="147">
        <f t="shared" si="163"/>
        <v>-1127.1765183431792</v>
      </c>
      <c r="S151" s="86">
        <v>124</v>
      </c>
      <c r="T151" s="9">
        <f t="shared" si="91"/>
        <v>124</v>
      </c>
      <c r="U151" s="10">
        <f t="shared" si="92"/>
        <v>33.54</v>
      </c>
      <c r="V151" s="10">
        <f t="shared" si="93"/>
        <v>2.5</v>
      </c>
      <c r="W151" s="10">
        <f t="shared" si="94"/>
        <v>31.04</v>
      </c>
      <c r="X151" s="10">
        <f t="shared" si="95"/>
        <v>2.1326949723576774</v>
      </c>
      <c r="Y151" s="10">
        <f t="shared" si="96"/>
        <v>28.907305027642323</v>
      </c>
      <c r="Z151" s="10">
        <f t="shared" si="97"/>
        <v>1677.2486728584995</v>
      </c>
      <c r="AA151" s="16">
        <f t="shared" si="98"/>
        <v>27.282463163912443</v>
      </c>
      <c r="AB151" s="6"/>
      <c r="AC151" s="9">
        <f t="shared" si="99"/>
        <v>124</v>
      </c>
      <c r="AD151" s="10">
        <f t="shared" si="100"/>
        <v>64.61</v>
      </c>
      <c r="AE151" s="10">
        <f t="shared" si="101"/>
        <v>5</v>
      </c>
      <c r="AF151" s="10">
        <f t="shared" si="102"/>
        <v>59.61</v>
      </c>
      <c r="AG151" s="10">
        <f t="shared" si="103"/>
        <v>5.0921245318538482</v>
      </c>
      <c r="AH151" s="10">
        <f t="shared" si="104"/>
        <v>54.517875468146151</v>
      </c>
      <c r="AI151" s="10">
        <f t="shared" si="105"/>
        <v>3764.5755234222402</v>
      </c>
      <c r="AJ151" s="16">
        <f t="shared" si="106"/>
        <v>52.555752683970866</v>
      </c>
      <c r="AK151" s="6"/>
      <c r="AL151" s="9">
        <f t="shared" si="107"/>
        <v>124</v>
      </c>
      <c r="AM151" s="10">
        <f t="shared" si="108"/>
        <v>124.91</v>
      </c>
      <c r="AN151" s="10">
        <f t="shared" si="109"/>
        <v>10</v>
      </c>
      <c r="AO151" s="10">
        <f t="shared" si="110"/>
        <v>114.91</v>
      </c>
      <c r="AP151" s="10">
        <f t="shared" si="111"/>
        <v>11.86590219895438</v>
      </c>
      <c r="AQ151" s="10">
        <f t="shared" si="112"/>
        <v>103.04409780104561</v>
      </c>
      <c r="AR151" s="10">
        <f t="shared" si="113"/>
        <v>8272.8868661667511</v>
      </c>
      <c r="AS151" s="16">
        <f t="shared" si="114"/>
        <v>101.60561937401023</v>
      </c>
      <c r="AU151" s="2"/>
      <c r="AV151" s="2"/>
      <c r="AW151" s="2"/>
      <c r="AX151" s="2"/>
      <c r="AY151" s="9">
        <f t="shared" si="115"/>
        <v>124</v>
      </c>
      <c r="AZ151" s="31">
        <f t="shared" si="116"/>
        <v>124</v>
      </c>
      <c r="BA151" s="31">
        <f t="shared" si="85"/>
        <v>0</v>
      </c>
      <c r="BB151" s="10">
        <f t="shared" si="164"/>
        <v>30</v>
      </c>
      <c r="BC151" s="28">
        <f t="shared" si="117"/>
        <v>30</v>
      </c>
      <c r="BD151" s="10">
        <f t="shared" si="118"/>
        <v>0</v>
      </c>
      <c r="BE151" s="10">
        <f t="shared" si="165"/>
        <v>0</v>
      </c>
      <c r="BF151" s="44">
        <f t="shared" si="119"/>
        <v>60000</v>
      </c>
      <c r="BG151" s="80">
        <f t="shared" si="120"/>
        <v>24.402918751263364</v>
      </c>
      <c r="BH151" s="118"/>
      <c r="BI151" s="9">
        <f t="shared" si="121"/>
        <v>124</v>
      </c>
      <c r="BJ151" s="28">
        <f t="shared" si="122"/>
        <v>66.599999999999994</v>
      </c>
      <c r="BK151" s="28">
        <f t="shared" si="123"/>
        <v>5.5</v>
      </c>
      <c r="BL151" s="28">
        <f t="shared" si="124"/>
        <v>61.1</v>
      </c>
      <c r="BM151" s="28">
        <f t="shared" si="125"/>
        <v>7.4706966893597242</v>
      </c>
      <c r="BN151" s="28">
        <f t="shared" si="126"/>
        <v>53.629303310640275</v>
      </c>
      <c r="BO151" s="36">
        <f t="shared" si="127"/>
        <v>4926.8351562625094</v>
      </c>
      <c r="BP151" s="80">
        <f t="shared" si="128"/>
        <v>54.174479627804665</v>
      </c>
      <c r="BQ151" s="9">
        <f t="shared" si="129"/>
        <v>124</v>
      </c>
      <c r="BR151" s="28">
        <f t="shared" si="130"/>
        <v>76.53</v>
      </c>
      <c r="BS151" s="28">
        <f t="shared" si="131"/>
        <v>6.5</v>
      </c>
      <c r="BT151" s="28">
        <f t="shared" si="132"/>
        <v>70.03</v>
      </c>
      <c r="BU151" s="28">
        <f t="shared" si="133"/>
        <v>9.9611963275281603</v>
      </c>
      <c r="BV151" s="28">
        <f t="shared" si="134"/>
        <v>60.068803672471844</v>
      </c>
      <c r="BW151" s="36">
        <f t="shared" si="135"/>
        <v>6231.2130873979459</v>
      </c>
      <c r="BX151" s="80">
        <f t="shared" si="136"/>
        <v>62.251845734472845</v>
      </c>
      <c r="BY151" s="9">
        <f t="shared" si="137"/>
        <v>124</v>
      </c>
      <c r="BZ151" s="28">
        <f t="shared" si="138"/>
        <v>80.33</v>
      </c>
      <c r="CA151" s="28">
        <f t="shared" si="139"/>
        <v>7</v>
      </c>
      <c r="CB151" s="28">
        <f t="shared" si="140"/>
        <v>73.33</v>
      </c>
      <c r="CC151" s="28">
        <f t="shared" si="141"/>
        <v>11.968310384670943</v>
      </c>
      <c r="CD151" s="28">
        <f t="shared" si="142"/>
        <v>61.361689615329055</v>
      </c>
      <c r="CE151" s="36">
        <f t="shared" si="143"/>
        <v>7119.6245411872369</v>
      </c>
      <c r="CF151" s="80">
        <f t="shared" si="144"/>
        <v>65.342882109632868</v>
      </c>
      <c r="CG151" s="9">
        <f t="shared" si="145"/>
        <v>0</v>
      </c>
      <c r="CH151" s="28">
        <f t="shared" si="146"/>
        <v>0</v>
      </c>
      <c r="CI151" s="28">
        <f t="shared" si="147"/>
        <v>0</v>
      </c>
      <c r="CJ151" s="28">
        <f t="shared" si="148"/>
        <v>0</v>
      </c>
      <c r="CK151" s="28">
        <f t="shared" si="149"/>
        <v>0</v>
      </c>
      <c r="CL151" s="28">
        <f t="shared" si="150"/>
        <v>0</v>
      </c>
      <c r="CM151" s="36">
        <f t="shared" si="151"/>
        <v>0</v>
      </c>
      <c r="CN151" s="80">
        <f t="shared" si="152"/>
        <v>0</v>
      </c>
      <c r="CO151" s="9">
        <f t="shared" si="153"/>
        <v>124</v>
      </c>
      <c r="CP151" s="28">
        <f t="shared" si="154"/>
        <v>650.65651834317919</v>
      </c>
      <c r="CQ151" s="28">
        <f t="shared" si="168"/>
        <v>53.5</v>
      </c>
      <c r="CR151" s="28">
        <f t="shared" si="169"/>
        <v>597.15651834317919</v>
      </c>
      <c r="CS151" s="28">
        <f t="shared" si="170"/>
        <v>83.128284148678844</v>
      </c>
      <c r="CT151" s="28">
        <f t="shared" si="171"/>
        <v>514.02823419450033</v>
      </c>
      <c r="CU151" s="36">
        <f t="shared" si="172"/>
        <v>49362.942255012807</v>
      </c>
      <c r="CV151" s="122">
        <f t="shared" si="173"/>
        <v>0</v>
      </c>
      <c r="CW151" s="125">
        <f t="shared" si="174"/>
        <v>597.15651834317919</v>
      </c>
      <c r="CX151" s="138">
        <f t="shared" si="175"/>
        <v>1127.1765183431792</v>
      </c>
    </row>
    <row r="152" spans="2:102" x14ac:dyDescent="0.3">
      <c r="B152" s="86">
        <v>125</v>
      </c>
      <c r="C152" s="155">
        <f t="shared" si="86"/>
        <v>1127.1765183431792</v>
      </c>
      <c r="D152" s="10">
        <f t="shared" si="87"/>
        <v>120</v>
      </c>
      <c r="E152" s="10">
        <f t="shared" si="88"/>
        <v>1007.1765183431792</v>
      </c>
      <c r="F152" s="10">
        <f t="shared" si="89"/>
        <v>130.22986938247959</v>
      </c>
      <c r="G152" s="10">
        <f t="shared" si="90"/>
        <v>876.94664896069958</v>
      </c>
      <c r="H152" s="10">
        <f t="shared" si="84"/>
        <v>140478.3794533473</v>
      </c>
      <c r="I152" s="146">
        <f t="shared" si="162"/>
        <v>-1007.1765183431792</v>
      </c>
      <c r="J152" s="147">
        <f t="shared" si="163"/>
        <v>-1127.1765183431792</v>
      </c>
      <c r="S152" s="86">
        <v>125</v>
      </c>
      <c r="T152" s="9">
        <f t="shared" si="91"/>
        <v>125</v>
      </c>
      <c r="U152" s="10">
        <f t="shared" si="92"/>
        <v>33.54</v>
      </c>
      <c r="V152" s="10">
        <f t="shared" si="93"/>
        <v>2.5</v>
      </c>
      <c r="W152" s="10">
        <f t="shared" si="94"/>
        <v>31.04</v>
      </c>
      <c r="X152" s="10">
        <f t="shared" si="95"/>
        <v>2.0965608410731242</v>
      </c>
      <c r="Y152" s="10">
        <f t="shared" si="96"/>
        <v>28.943439158926875</v>
      </c>
      <c r="Z152" s="10">
        <f t="shared" si="97"/>
        <v>1648.3052336995727</v>
      </c>
      <c r="AA152" s="16">
        <f t="shared" si="98"/>
        <v>27.237068050494941</v>
      </c>
      <c r="AB152" s="6"/>
      <c r="AC152" s="9">
        <f t="shared" si="99"/>
        <v>125</v>
      </c>
      <c r="AD152" s="10">
        <f t="shared" si="100"/>
        <v>64.61</v>
      </c>
      <c r="AE152" s="10">
        <f t="shared" si="101"/>
        <v>5</v>
      </c>
      <c r="AF152" s="10">
        <f t="shared" si="102"/>
        <v>59.61</v>
      </c>
      <c r="AG152" s="10">
        <f t="shared" si="103"/>
        <v>5.0194340312296539</v>
      </c>
      <c r="AH152" s="10">
        <f t="shared" si="104"/>
        <v>54.590565968770349</v>
      </c>
      <c r="AI152" s="10">
        <f t="shared" si="105"/>
        <v>3709.9849574534696</v>
      </c>
      <c r="AJ152" s="16">
        <f t="shared" si="106"/>
        <v>52.468305508123976</v>
      </c>
      <c r="AK152" s="6"/>
      <c r="AL152" s="9">
        <f t="shared" si="107"/>
        <v>125</v>
      </c>
      <c r="AM152" s="10">
        <f t="shared" si="108"/>
        <v>124.91</v>
      </c>
      <c r="AN152" s="10">
        <f t="shared" si="109"/>
        <v>10</v>
      </c>
      <c r="AO152" s="10">
        <f t="shared" si="110"/>
        <v>114.91</v>
      </c>
      <c r="AP152" s="10">
        <f t="shared" si="111"/>
        <v>11.719923060402898</v>
      </c>
      <c r="AQ152" s="10">
        <f t="shared" si="112"/>
        <v>103.19007693959711</v>
      </c>
      <c r="AR152" s="10">
        <f t="shared" si="113"/>
        <v>8169.6967892271541</v>
      </c>
      <c r="AS152" s="16">
        <f t="shared" si="114"/>
        <v>101.43655844327141</v>
      </c>
      <c r="AU152" s="2"/>
      <c r="AV152" s="2"/>
      <c r="AW152" s="2"/>
      <c r="AX152" s="2"/>
      <c r="AY152" s="9">
        <f t="shared" si="115"/>
        <v>125</v>
      </c>
      <c r="AZ152" s="31">
        <f t="shared" si="116"/>
        <v>125</v>
      </c>
      <c r="BA152" s="31">
        <f t="shared" si="85"/>
        <v>0</v>
      </c>
      <c r="BB152" s="10">
        <f t="shared" si="164"/>
        <v>30</v>
      </c>
      <c r="BC152" s="28">
        <f t="shared" si="117"/>
        <v>30</v>
      </c>
      <c r="BD152" s="10">
        <f t="shared" si="118"/>
        <v>0</v>
      </c>
      <c r="BE152" s="10">
        <f t="shared" si="165"/>
        <v>0</v>
      </c>
      <c r="BF152" s="44">
        <f t="shared" si="119"/>
        <v>60000</v>
      </c>
      <c r="BG152" s="80">
        <f t="shared" si="120"/>
        <v>24.362314893108177</v>
      </c>
      <c r="BH152" s="118"/>
      <c r="BI152" s="9">
        <f t="shared" si="121"/>
        <v>125</v>
      </c>
      <c r="BJ152" s="28">
        <f t="shared" si="122"/>
        <v>66.599999999999994</v>
      </c>
      <c r="BK152" s="28">
        <f t="shared" si="123"/>
        <v>5.5</v>
      </c>
      <c r="BL152" s="28">
        <f t="shared" si="124"/>
        <v>61.1</v>
      </c>
      <c r="BM152" s="28">
        <f t="shared" si="125"/>
        <v>7.390252734393763</v>
      </c>
      <c r="BN152" s="28">
        <f t="shared" si="126"/>
        <v>53.709747265606239</v>
      </c>
      <c r="BO152" s="36">
        <f t="shared" si="127"/>
        <v>4873.1254089969034</v>
      </c>
      <c r="BP152" s="80">
        <f t="shared" si="128"/>
        <v>54.084339062700145</v>
      </c>
      <c r="BQ152" s="9">
        <f t="shared" si="129"/>
        <v>125</v>
      </c>
      <c r="BR152" s="28">
        <f t="shared" si="130"/>
        <v>76.53</v>
      </c>
      <c r="BS152" s="28">
        <f t="shared" si="131"/>
        <v>6.5</v>
      </c>
      <c r="BT152" s="28">
        <f t="shared" si="132"/>
        <v>70.03</v>
      </c>
      <c r="BU152" s="28">
        <f t="shared" si="133"/>
        <v>9.8660873883800804</v>
      </c>
      <c r="BV152" s="28">
        <f t="shared" si="134"/>
        <v>60.163912611619921</v>
      </c>
      <c r="BW152" s="36">
        <f t="shared" si="135"/>
        <v>6171.0491747863261</v>
      </c>
      <c r="BX152" s="80">
        <f t="shared" si="136"/>
        <v>62.14826529231896</v>
      </c>
      <c r="BY152" s="9">
        <f t="shared" si="137"/>
        <v>125</v>
      </c>
      <c r="BZ152" s="28">
        <f t="shared" si="138"/>
        <v>80.33</v>
      </c>
      <c r="CA152" s="28">
        <f t="shared" si="139"/>
        <v>7</v>
      </c>
      <c r="CB152" s="28">
        <f t="shared" si="140"/>
        <v>73.33</v>
      </c>
      <c r="CC152" s="28">
        <f t="shared" si="141"/>
        <v>11.866040901978728</v>
      </c>
      <c r="CD152" s="28">
        <f t="shared" si="142"/>
        <v>61.46395909802127</v>
      </c>
      <c r="CE152" s="36">
        <f t="shared" si="143"/>
        <v>7058.1605820892155</v>
      </c>
      <c r="CF152" s="80">
        <f t="shared" si="144"/>
        <v>65.234158512112657</v>
      </c>
      <c r="CG152" s="9">
        <f t="shared" si="145"/>
        <v>0</v>
      </c>
      <c r="CH152" s="28">
        <f t="shared" si="146"/>
        <v>0</v>
      </c>
      <c r="CI152" s="28">
        <f t="shared" si="147"/>
        <v>0</v>
      </c>
      <c r="CJ152" s="28">
        <f t="shared" si="148"/>
        <v>0</v>
      </c>
      <c r="CK152" s="28">
        <f t="shared" si="149"/>
        <v>0</v>
      </c>
      <c r="CL152" s="28">
        <f t="shared" si="150"/>
        <v>0</v>
      </c>
      <c r="CM152" s="36">
        <f t="shared" si="151"/>
        <v>0</v>
      </c>
      <c r="CN152" s="80">
        <f t="shared" si="152"/>
        <v>0</v>
      </c>
      <c r="CO152" s="9">
        <f t="shared" si="153"/>
        <v>125</v>
      </c>
      <c r="CP152" s="28">
        <f t="shared" si="154"/>
        <v>650.65651834317919</v>
      </c>
      <c r="CQ152" s="28">
        <f t="shared" si="168"/>
        <v>53.5</v>
      </c>
      <c r="CR152" s="28">
        <f t="shared" si="169"/>
        <v>597.15651834317919</v>
      </c>
      <c r="CS152" s="28">
        <f t="shared" si="170"/>
        <v>82.271570425021352</v>
      </c>
      <c r="CT152" s="28">
        <f t="shared" si="171"/>
        <v>514.88494791815788</v>
      </c>
      <c r="CU152" s="36">
        <f t="shared" si="172"/>
        <v>48848.057307094648</v>
      </c>
      <c r="CV152" s="122">
        <f t="shared" si="173"/>
        <v>0</v>
      </c>
      <c r="CW152" s="125">
        <f t="shared" si="174"/>
        <v>597.15651834317919</v>
      </c>
      <c r="CX152" s="138">
        <f t="shared" si="175"/>
        <v>1127.1765183431792</v>
      </c>
    </row>
    <row r="153" spans="2:102" x14ac:dyDescent="0.3">
      <c r="B153" s="86">
        <v>126</v>
      </c>
      <c r="C153" s="155">
        <f t="shared" si="86"/>
        <v>1127.1765183431792</v>
      </c>
      <c r="D153" s="10">
        <f t="shared" si="87"/>
        <v>120</v>
      </c>
      <c r="E153" s="10">
        <f t="shared" si="88"/>
        <v>1007.1765183431792</v>
      </c>
      <c r="F153" s="10">
        <f t="shared" si="89"/>
        <v>128.83831105901439</v>
      </c>
      <c r="G153" s="10">
        <f t="shared" si="90"/>
        <v>878.33820728416481</v>
      </c>
      <c r="H153" s="10">
        <f t="shared" si="84"/>
        <v>139600.04124606313</v>
      </c>
      <c r="I153" s="146">
        <f t="shared" si="162"/>
        <v>-1007.1765183431792</v>
      </c>
      <c r="J153" s="147">
        <f t="shared" si="163"/>
        <v>-1127.1765183431792</v>
      </c>
      <c r="S153" s="86">
        <v>126</v>
      </c>
      <c r="T153" s="9">
        <f t="shared" si="91"/>
        <v>126</v>
      </c>
      <c r="U153" s="10">
        <f t="shared" si="92"/>
        <v>33.54</v>
      </c>
      <c r="V153" s="10">
        <f t="shared" si="93"/>
        <v>2.5</v>
      </c>
      <c r="W153" s="10">
        <f t="shared" si="94"/>
        <v>31.04</v>
      </c>
      <c r="X153" s="10">
        <f t="shared" si="95"/>
        <v>2.0603815421244658</v>
      </c>
      <c r="Y153" s="10">
        <f t="shared" si="96"/>
        <v>28.979618457875532</v>
      </c>
      <c r="Z153" s="10">
        <f t="shared" si="97"/>
        <v>1619.3256152416971</v>
      </c>
      <c r="AA153" s="16">
        <f t="shared" si="98"/>
        <v>27.191748469712088</v>
      </c>
      <c r="AB153" s="6"/>
      <c r="AC153" s="9">
        <f t="shared" si="99"/>
        <v>126</v>
      </c>
      <c r="AD153" s="10">
        <f t="shared" si="100"/>
        <v>64.61</v>
      </c>
      <c r="AE153" s="10">
        <f t="shared" si="101"/>
        <v>5</v>
      </c>
      <c r="AF153" s="10">
        <f t="shared" si="102"/>
        <v>59.61</v>
      </c>
      <c r="AG153" s="10">
        <f t="shared" si="103"/>
        <v>4.94664660993796</v>
      </c>
      <c r="AH153" s="10">
        <f t="shared" si="104"/>
        <v>54.663353390062042</v>
      </c>
      <c r="AI153" s="10">
        <f t="shared" si="105"/>
        <v>3655.3216040634074</v>
      </c>
      <c r="AJ153" s="16">
        <f t="shared" si="106"/>
        <v>52.381003835065535</v>
      </c>
      <c r="AK153" s="6"/>
      <c r="AL153" s="9">
        <f t="shared" si="107"/>
        <v>126</v>
      </c>
      <c r="AM153" s="10">
        <f t="shared" si="108"/>
        <v>124.91</v>
      </c>
      <c r="AN153" s="10">
        <f t="shared" si="109"/>
        <v>10</v>
      </c>
      <c r="AO153" s="10">
        <f t="shared" si="110"/>
        <v>114.91</v>
      </c>
      <c r="AP153" s="10">
        <f t="shared" si="111"/>
        <v>11.573737118071802</v>
      </c>
      <c r="AQ153" s="10">
        <f t="shared" si="112"/>
        <v>103.33626288192819</v>
      </c>
      <c r="AR153" s="10">
        <f t="shared" si="113"/>
        <v>8066.3605263452255</v>
      </c>
      <c r="AS153" s="16">
        <f t="shared" si="114"/>
        <v>101.26777881191822</v>
      </c>
      <c r="AU153" s="2"/>
      <c r="AV153" s="2"/>
      <c r="AW153" s="2"/>
      <c r="AX153" s="2"/>
      <c r="AY153" s="9">
        <f t="shared" si="115"/>
        <v>126</v>
      </c>
      <c r="AZ153" s="31">
        <f t="shared" si="116"/>
        <v>126</v>
      </c>
      <c r="BA153" s="31">
        <f t="shared" si="85"/>
        <v>0</v>
      </c>
      <c r="BB153" s="10">
        <f t="shared" si="164"/>
        <v>30</v>
      </c>
      <c r="BC153" s="28">
        <f t="shared" si="117"/>
        <v>30</v>
      </c>
      <c r="BD153" s="10">
        <f t="shared" si="118"/>
        <v>0</v>
      </c>
      <c r="BE153" s="10">
        <f t="shared" si="165"/>
        <v>0</v>
      </c>
      <c r="BF153" s="44">
        <f t="shared" si="119"/>
        <v>60000</v>
      </c>
      <c r="BG153" s="80">
        <f t="shared" si="120"/>
        <v>24.321778595449096</v>
      </c>
      <c r="BH153" s="118"/>
      <c r="BI153" s="9">
        <f t="shared" si="121"/>
        <v>126</v>
      </c>
      <c r="BJ153" s="28">
        <f t="shared" si="122"/>
        <v>66.599999999999994</v>
      </c>
      <c r="BK153" s="28">
        <f t="shared" si="123"/>
        <v>5.5</v>
      </c>
      <c r="BL153" s="28">
        <f t="shared" si="124"/>
        <v>61.1</v>
      </c>
      <c r="BM153" s="28">
        <f t="shared" si="125"/>
        <v>7.3096881134953549</v>
      </c>
      <c r="BN153" s="28">
        <f t="shared" si="126"/>
        <v>53.790311886504647</v>
      </c>
      <c r="BO153" s="36">
        <f t="shared" si="127"/>
        <v>4819.3350971103991</v>
      </c>
      <c r="BP153" s="80">
        <f t="shared" si="128"/>
        <v>53.994348481896992</v>
      </c>
      <c r="BQ153" s="9">
        <f t="shared" si="129"/>
        <v>126</v>
      </c>
      <c r="BR153" s="28">
        <f t="shared" si="130"/>
        <v>76.53</v>
      </c>
      <c r="BS153" s="28">
        <f t="shared" si="131"/>
        <v>6.5</v>
      </c>
      <c r="BT153" s="28">
        <f t="shared" si="132"/>
        <v>70.03</v>
      </c>
      <c r="BU153" s="28">
        <f t="shared" si="133"/>
        <v>9.7708278600783505</v>
      </c>
      <c r="BV153" s="28">
        <f t="shared" si="134"/>
        <v>60.259172139921652</v>
      </c>
      <c r="BW153" s="36">
        <f t="shared" si="135"/>
        <v>6110.7900026464049</v>
      </c>
      <c r="BX153" s="80">
        <f t="shared" si="136"/>
        <v>62.044857196990648</v>
      </c>
      <c r="BY153" s="9">
        <f t="shared" si="137"/>
        <v>126</v>
      </c>
      <c r="BZ153" s="28">
        <f t="shared" si="138"/>
        <v>80.33</v>
      </c>
      <c r="CA153" s="28">
        <f t="shared" si="139"/>
        <v>7</v>
      </c>
      <c r="CB153" s="28">
        <f t="shared" si="140"/>
        <v>73.33</v>
      </c>
      <c r="CC153" s="28">
        <f t="shared" si="141"/>
        <v>11.763600970148692</v>
      </c>
      <c r="CD153" s="28">
        <f t="shared" si="142"/>
        <v>61.566399029851304</v>
      </c>
      <c r="CE153" s="36">
        <f t="shared" si="143"/>
        <v>6996.5941830593638</v>
      </c>
      <c r="CF153" s="80">
        <f t="shared" si="144"/>
        <v>65.125615819080863</v>
      </c>
      <c r="CG153" s="9">
        <f t="shared" si="145"/>
        <v>0</v>
      </c>
      <c r="CH153" s="28">
        <f t="shared" si="146"/>
        <v>0</v>
      </c>
      <c r="CI153" s="28">
        <f t="shared" si="147"/>
        <v>0</v>
      </c>
      <c r="CJ153" s="28">
        <f t="shared" si="148"/>
        <v>0</v>
      </c>
      <c r="CK153" s="28">
        <f t="shared" si="149"/>
        <v>0</v>
      </c>
      <c r="CL153" s="28">
        <f t="shared" si="150"/>
        <v>0</v>
      </c>
      <c r="CM153" s="36">
        <f t="shared" si="151"/>
        <v>0</v>
      </c>
      <c r="CN153" s="80">
        <f t="shared" si="152"/>
        <v>0</v>
      </c>
      <c r="CO153" s="9">
        <f t="shared" si="153"/>
        <v>126</v>
      </c>
      <c r="CP153" s="28">
        <f t="shared" si="154"/>
        <v>650.65651834317919</v>
      </c>
      <c r="CQ153" s="28">
        <f t="shared" si="168"/>
        <v>53.5</v>
      </c>
      <c r="CR153" s="28">
        <f t="shared" si="169"/>
        <v>597.15651834317919</v>
      </c>
      <c r="CS153" s="28">
        <f t="shared" si="170"/>
        <v>81.413428845157753</v>
      </c>
      <c r="CT153" s="28">
        <f t="shared" si="171"/>
        <v>515.74308949802139</v>
      </c>
      <c r="CU153" s="36">
        <f t="shared" si="172"/>
        <v>48332.314217596628</v>
      </c>
      <c r="CV153" s="122">
        <f t="shared" si="173"/>
        <v>0</v>
      </c>
      <c r="CW153" s="125">
        <f t="shared" si="174"/>
        <v>597.15651834317919</v>
      </c>
      <c r="CX153" s="138">
        <f t="shared" si="175"/>
        <v>1127.1765183431792</v>
      </c>
    </row>
    <row r="154" spans="2:102" x14ac:dyDescent="0.3">
      <c r="B154" s="86">
        <v>127</v>
      </c>
      <c r="C154" s="155">
        <f t="shared" si="86"/>
        <v>1127.1765183431792</v>
      </c>
      <c r="D154" s="10">
        <f t="shared" si="87"/>
        <v>120</v>
      </c>
      <c r="E154" s="10">
        <f t="shared" si="88"/>
        <v>1007.1765183431792</v>
      </c>
      <c r="F154" s="10">
        <f t="shared" si="89"/>
        <v>127.4445307210748</v>
      </c>
      <c r="G154" s="10">
        <f t="shared" si="90"/>
        <v>879.73198762210438</v>
      </c>
      <c r="H154" s="10">
        <f t="shared" si="84"/>
        <v>138720.309258441</v>
      </c>
      <c r="I154" s="146">
        <f t="shared" si="162"/>
        <v>-1007.1765183431792</v>
      </c>
      <c r="J154" s="147">
        <f t="shared" si="163"/>
        <v>-1127.1765183431792</v>
      </c>
      <c r="S154" s="86">
        <v>127</v>
      </c>
      <c r="T154" s="9">
        <f t="shared" si="91"/>
        <v>127</v>
      </c>
      <c r="U154" s="10">
        <f t="shared" si="92"/>
        <v>33.54</v>
      </c>
      <c r="V154" s="10">
        <f t="shared" si="93"/>
        <v>2.5</v>
      </c>
      <c r="W154" s="10">
        <f t="shared" si="94"/>
        <v>31.04</v>
      </c>
      <c r="X154" s="10">
        <f t="shared" si="95"/>
        <v>2.024157019052121</v>
      </c>
      <c r="Y154" s="10">
        <f t="shared" si="96"/>
        <v>29.015842980947877</v>
      </c>
      <c r="Z154" s="10">
        <f t="shared" si="97"/>
        <v>1590.3097722607492</v>
      </c>
      <c r="AA154" s="16">
        <f t="shared" si="98"/>
        <v>27.146504295885606</v>
      </c>
      <c r="AB154" s="6"/>
      <c r="AC154" s="9">
        <f t="shared" si="99"/>
        <v>127</v>
      </c>
      <c r="AD154" s="10">
        <f t="shared" si="100"/>
        <v>64.61</v>
      </c>
      <c r="AE154" s="10">
        <f t="shared" si="101"/>
        <v>5</v>
      </c>
      <c r="AF154" s="10">
        <f t="shared" si="102"/>
        <v>59.61</v>
      </c>
      <c r="AG154" s="10">
        <f t="shared" si="103"/>
        <v>4.8737621387512098</v>
      </c>
      <c r="AH154" s="10">
        <f t="shared" si="104"/>
        <v>54.736237861248789</v>
      </c>
      <c r="AI154" s="10">
        <f t="shared" si="105"/>
        <v>3600.5853662021586</v>
      </c>
      <c r="AJ154" s="16">
        <f t="shared" si="106"/>
        <v>52.293847422694363</v>
      </c>
      <c r="AK154" s="6"/>
      <c r="AL154" s="9">
        <f t="shared" si="107"/>
        <v>127</v>
      </c>
      <c r="AM154" s="10">
        <f t="shared" si="108"/>
        <v>124.91</v>
      </c>
      <c r="AN154" s="10">
        <f t="shared" si="109"/>
        <v>10</v>
      </c>
      <c r="AO154" s="10">
        <f t="shared" si="110"/>
        <v>114.91</v>
      </c>
      <c r="AP154" s="10">
        <f t="shared" si="111"/>
        <v>11.427344078989071</v>
      </c>
      <c r="AQ154" s="10">
        <f t="shared" si="112"/>
        <v>103.48265592101093</v>
      </c>
      <c r="AR154" s="10">
        <f t="shared" si="113"/>
        <v>7962.877870424215</v>
      </c>
      <c r="AS154" s="16">
        <f t="shared" si="114"/>
        <v>101.09928001189836</v>
      </c>
      <c r="AU154" s="2"/>
      <c r="AV154" s="2"/>
      <c r="AW154" s="2"/>
      <c r="AX154" s="2"/>
      <c r="AY154" s="9">
        <f t="shared" si="115"/>
        <v>127</v>
      </c>
      <c r="AZ154" s="31">
        <f t="shared" si="116"/>
        <v>127</v>
      </c>
      <c r="BA154" s="31">
        <f t="shared" si="85"/>
        <v>0</v>
      </c>
      <c r="BB154" s="10">
        <f t="shared" si="164"/>
        <v>30</v>
      </c>
      <c r="BC154" s="28">
        <f t="shared" si="117"/>
        <v>30</v>
      </c>
      <c r="BD154" s="10">
        <f t="shared" si="118"/>
        <v>0</v>
      </c>
      <c r="BE154" s="10">
        <f t="shared" si="165"/>
        <v>0</v>
      </c>
      <c r="BF154" s="44">
        <f t="shared" si="119"/>
        <v>60000</v>
      </c>
      <c r="BG154" s="80">
        <f t="shared" si="120"/>
        <v>24.281309745872633</v>
      </c>
      <c r="BH154" s="118"/>
      <c r="BI154" s="9">
        <f t="shared" si="121"/>
        <v>127</v>
      </c>
      <c r="BJ154" s="28">
        <f t="shared" si="122"/>
        <v>66.599999999999994</v>
      </c>
      <c r="BK154" s="28">
        <f t="shared" si="123"/>
        <v>5.5</v>
      </c>
      <c r="BL154" s="28">
        <f t="shared" si="124"/>
        <v>61.1</v>
      </c>
      <c r="BM154" s="28">
        <f t="shared" si="125"/>
        <v>7.2290026456655987</v>
      </c>
      <c r="BN154" s="28">
        <f t="shared" si="126"/>
        <v>53.870997354334406</v>
      </c>
      <c r="BO154" s="36">
        <f t="shared" si="127"/>
        <v>4765.4640997560646</v>
      </c>
      <c r="BP154" s="80">
        <f t="shared" si="128"/>
        <v>53.904507635837241</v>
      </c>
      <c r="BQ154" s="9">
        <f t="shared" si="129"/>
        <v>127</v>
      </c>
      <c r="BR154" s="28">
        <f t="shared" si="130"/>
        <v>76.53</v>
      </c>
      <c r="BS154" s="28">
        <f t="shared" si="131"/>
        <v>6.5</v>
      </c>
      <c r="BT154" s="28">
        <f t="shared" si="132"/>
        <v>70.03</v>
      </c>
      <c r="BU154" s="28">
        <f t="shared" si="133"/>
        <v>9.6754175041901416</v>
      </c>
      <c r="BV154" s="28">
        <f t="shared" si="134"/>
        <v>60.354582495809858</v>
      </c>
      <c r="BW154" s="36">
        <f t="shared" si="135"/>
        <v>6050.4354201505948</v>
      </c>
      <c r="BX154" s="80">
        <f t="shared" si="136"/>
        <v>61.941621161721095</v>
      </c>
      <c r="BY154" s="9">
        <f t="shared" si="137"/>
        <v>127</v>
      </c>
      <c r="BZ154" s="28">
        <f t="shared" si="138"/>
        <v>80.33</v>
      </c>
      <c r="CA154" s="28">
        <f t="shared" si="139"/>
        <v>7</v>
      </c>
      <c r="CB154" s="28">
        <f t="shared" si="140"/>
        <v>73.33</v>
      </c>
      <c r="CC154" s="28">
        <f t="shared" si="141"/>
        <v>11.66099030509894</v>
      </c>
      <c r="CD154" s="28">
        <f t="shared" si="142"/>
        <v>61.669009694901057</v>
      </c>
      <c r="CE154" s="36">
        <f t="shared" si="143"/>
        <v>6934.9251733644624</v>
      </c>
      <c r="CF154" s="80">
        <f t="shared" si="144"/>
        <v>65.017253729531618</v>
      </c>
      <c r="CG154" s="9">
        <f t="shared" si="145"/>
        <v>0</v>
      </c>
      <c r="CH154" s="28">
        <f t="shared" si="146"/>
        <v>0</v>
      </c>
      <c r="CI154" s="28">
        <f t="shared" si="147"/>
        <v>0</v>
      </c>
      <c r="CJ154" s="28">
        <f t="shared" si="148"/>
        <v>0</v>
      </c>
      <c r="CK154" s="28">
        <f t="shared" si="149"/>
        <v>0</v>
      </c>
      <c r="CL154" s="28">
        <f t="shared" si="150"/>
        <v>0</v>
      </c>
      <c r="CM154" s="36">
        <f t="shared" si="151"/>
        <v>0</v>
      </c>
      <c r="CN154" s="80">
        <f t="shared" si="152"/>
        <v>0</v>
      </c>
      <c r="CO154" s="9">
        <f t="shared" si="153"/>
        <v>127</v>
      </c>
      <c r="CP154" s="28">
        <f t="shared" si="154"/>
        <v>650.65651834317919</v>
      </c>
      <c r="CQ154" s="28">
        <f t="shared" si="168"/>
        <v>53.5</v>
      </c>
      <c r="CR154" s="28">
        <f t="shared" si="169"/>
        <v>597.15651834317919</v>
      </c>
      <c r="CS154" s="28">
        <f t="shared" si="170"/>
        <v>80.553857029327716</v>
      </c>
      <c r="CT154" s="28">
        <f t="shared" si="171"/>
        <v>516.60266131385151</v>
      </c>
      <c r="CU154" s="36">
        <f t="shared" si="172"/>
        <v>47815.711556282775</v>
      </c>
      <c r="CV154" s="122">
        <f t="shared" si="173"/>
        <v>0</v>
      </c>
      <c r="CW154" s="125">
        <f t="shared" si="174"/>
        <v>597.15651834317919</v>
      </c>
      <c r="CX154" s="138">
        <f t="shared" si="175"/>
        <v>1127.1765183431792</v>
      </c>
    </row>
    <row r="155" spans="2:102" x14ac:dyDescent="0.3">
      <c r="B155" s="86">
        <v>128</v>
      </c>
      <c r="C155" s="155">
        <f t="shared" si="86"/>
        <v>1127.1765183431792</v>
      </c>
      <c r="D155" s="10">
        <f t="shared" si="87"/>
        <v>120</v>
      </c>
      <c r="E155" s="10">
        <f t="shared" si="88"/>
        <v>1007.1765183431792</v>
      </c>
      <c r="F155" s="10">
        <f t="shared" si="89"/>
        <v>126.04852480098106</v>
      </c>
      <c r="G155" s="10">
        <f t="shared" si="90"/>
        <v>881.12799354219806</v>
      </c>
      <c r="H155" s="10">
        <f t="shared" ref="H155:H218" si="176">Z155+AI155+AR155+BF155+BO155+BW155+CE155+CM155+CU155</f>
        <v>137839.18126489883</v>
      </c>
      <c r="I155" s="146">
        <f t="shared" si="162"/>
        <v>-1007.1765183431792</v>
      </c>
      <c r="J155" s="147">
        <f t="shared" si="163"/>
        <v>-1127.1765183431792</v>
      </c>
      <c r="S155" s="86">
        <v>128</v>
      </c>
      <c r="T155" s="9">
        <f t="shared" si="91"/>
        <v>128</v>
      </c>
      <c r="U155" s="10">
        <f t="shared" si="92"/>
        <v>33.54</v>
      </c>
      <c r="V155" s="10">
        <f t="shared" si="93"/>
        <v>2.5</v>
      </c>
      <c r="W155" s="10">
        <f t="shared" si="94"/>
        <v>31.04</v>
      </c>
      <c r="X155" s="10">
        <f t="shared" si="95"/>
        <v>1.9878872153259364</v>
      </c>
      <c r="Y155" s="10">
        <f t="shared" si="96"/>
        <v>29.052112784674062</v>
      </c>
      <c r="Z155" s="10">
        <f t="shared" si="97"/>
        <v>1561.2576594760751</v>
      </c>
      <c r="AA155" s="16">
        <f t="shared" si="98"/>
        <v>27.101335403546361</v>
      </c>
      <c r="AB155" s="6"/>
      <c r="AC155" s="9">
        <f t="shared" si="99"/>
        <v>128</v>
      </c>
      <c r="AD155" s="10">
        <f t="shared" si="100"/>
        <v>64.61</v>
      </c>
      <c r="AE155" s="10">
        <f t="shared" si="101"/>
        <v>5</v>
      </c>
      <c r="AF155" s="10">
        <f t="shared" si="102"/>
        <v>59.61</v>
      </c>
      <c r="AG155" s="10">
        <f t="shared" si="103"/>
        <v>4.8007804882695444</v>
      </c>
      <c r="AH155" s="10">
        <f t="shared" si="104"/>
        <v>54.809219511730454</v>
      </c>
      <c r="AI155" s="10">
        <f t="shared" si="105"/>
        <v>3545.776146690428</v>
      </c>
      <c r="AJ155" s="16">
        <f t="shared" si="106"/>
        <v>52.206836029312178</v>
      </c>
      <c r="AK155" s="6"/>
      <c r="AL155" s="9">
        <f t="shared" si="107"/>
        <v>128</v>
      </c>
      <c r="AM155" s="10">
        <f t="shared" si="108"/>
        <v>124.91</v>
      </c>
      <c r="AN155" s="10">
        <f t="shared" si="109"/>
        <v>10</v>
      </c>
      <c r="AO155" s="10">
        <f t="shared" si="110"/>
        <v>114.91</v>
      </c>
      <c r="AP155" s="10">
        <f t="shared" si="111"/>
        <v>11.280743649767638</v>
      </c>
      <c r="AQ155" s="10">
        <f t="shared" si="112"/>
        <v>103.62925635023235</v>
      </c>
      <c r="AR155" s="10">
        <f t="shared" si="113"/>
        <v>7859.2486140739829</v>
      </c>
      <c r="AS155" s="16">
        <f t="shared" si="114"/>
        <v>100.93106157593846</v>
      </c>
      <c r="AU155" s="2"/>
      <c r="AV155" s="2"/>
      <c r="AW155" s="2"/>
      <c r="AX155" s="2"/>
      <c r="AY155" s="9">
        <f t="shared" si="115"/>
        <v>128</v>
      </c>
      <c r="AZ155" s="31">
        <f t="shared" si="116"/>
        <v>128</v>
      </c>
      <c r="BA155" s="31">
        <f t="shared" ref="BA155:BA218" si="177">IF(OR((AY155-$J$10)&lt;0,AY155&gt;$AY$24),0,AY155-$J$10)</f>
        <v>0</v>
      </c>
      <c r="BB155" s="10">
        <f t="shared" si="164"/>
        <v>30</v>
      </c>
      <c r="BC155" s="28">
        <f t="shared" si="117"/>
        <v>30</v>
      </c>
      <c r="BD155" s="10">
        <f t="shared" si="118"/>
        <v>0</v>
      </c>
      <c r="BE155" s="10">
        <f t="shared" si="165"/>
        <v>0</v>
      </c>
      <c r="BF155" s="44">
        <f t="shared" si="119"/>
        <v>60000</v>
      </c>
      <c r="BG155" s="80">
        <f t="shared" si="120"/>
        <v>24.240908232152382</v>
      </c>
      <c r="BH155" s="118"/>
      <c r="BI155" s="9">
        <f t="shared" si="121"/>
        <v>128</v>
      </c>
      <c r="BJ155" s="28">
        <f t="shared" si="122"/>
        <v>66.599999999999994</v>
      </c>
      <c r="BK155" s="28">
        <f t="shared" si="123"/>
        <v>5.5</v>
      </c>
      <c r="BL155" s="28">
        <f t="shared" si="124"/>
        <v>61.1</v>
      </c>
      <c r="BM155" s="28">
        <f t="shared" si="125"/>
        <v>7.1481961496340958</v>
      </c>
      <c r="BN155" s="28">
        <f t="shared" si="126"/>
        <v>53.951803850365906</v>
      </c>
      <c r="BO155" s="36">
        <f t="shared" si="127"/>
        <v>4711.5122959056989</v>
      </c>
      <c r="BP155" s="80">
        <f t="shared" si="128"/>
        <v>53.814816275378277</v>
      </c>
      <c r="BQ155" s="9">
        <f t="shared" si="129"/>
        <v>128</v>
      </c>
      <c r="BR155" s="28">
        <f t="shared" si="130"/>
        <v>76.53</v>
      </c>
      <c r="BS155" s="28">
        <f t="shared" si="131"/>
        <v>6.5</v>
      </c>
      <c r="BT155" s="28">
        <f t="shared" si="132"/>
        <v>70.03</v>
      </c>
      <c r="BU155" s="28">
        <f t="shared" si="133"/>
        <v>9.579856081905108</v>
      </c>
      <c r="BV155" s="28">
        <f t="shared" si="134"/>
        <v>60.450143918094895</v>
      </c>
      <c r="BW155" s="36">
        <f t="shared" si="135"/>
        <v>5989.9852762324999</v>
      </c>
      <c r="BX155" s="80">
        <f t="shared" si="136"/>
        <v>61.838556900220723</v>
      </c>
      <c r="BY155" s="9">
        <f t="shared" si="137"/>
        <v>128</v>
      </c>
      <c r="BZ155" s="28">
        <f t="shared" si="138"/>
        <v>80.33</v>
      </c>
      <c r="CA155" s="28">
        <f t="shared" si="139"/>
        <v>7</v>
      </c>
      <c r="CB155" s="28">
        <f t="shared" si="140"/>
        <v>73.33</v>
      </c>
      <c r="CC155" s="28">
        <f t="shared" si="141"/>
        <v>11.558208622274103</v>
      </c>
      <c r="CD155" s="28">
        <f t="shared" si="142"/>
        <v>61.771791377725897</v>
      </c>
      <c r="CE155" s="36">
        <f t="shared" si="143"/>
        <v>6873.1533819867363</v>
      </c>
      <c r="CF155" s="80">
        <f t="shared" si="144"/>
        <v>64.909071942960026</v>
      </c>
      <c r="CG155" s="9">
        <f t="shared" si="145"/>
        <v>0</v>
      </c>
      <c r="CH155" s="28">
        <f t="shared" si="146"/>
        <v>0</v>
      </c>
      <c r="CI155" s="28">
        <f t="shared" si="147"/>
        <v>0</v>
      </c>
      <c r="CJ155" s="28">
        <f t="shared" si="148"/>
        <v>0</v>
      </c>
      <c r="CK155" s="28">
        <f t="shared" si="149"/>
        <v>0</v>
      </c>
      <c r="CL155" s="28">
        <f t="shared" si="150"/>
        <v>0</v>
      </c>
      <c r="CM155" s="36">
        <f t="shared" si="151"/>
        <v>0</v>
      </c>
      <c r="CN155" s="80">
        <f t="shared" si="152"/>
        <v>0</v>
      </c>
      <c r="CO155" s="9">
        <f t="shared" si="153"/>
        <v>128</v>
      </c>
      <c r="CP155" s="28">
        <f t="shared" si="154"/>
        <v>650.65651834317919</v>
      </c>
      <c r="CQ155" s="28">
        <f t="shared" si="168"/>
        <v>53.5</v>
      </c>
      <c r="CR155" s="28">
        <f t="shared" si="169"/>
        <v>597.15651834317919</v>
      </c>
      <c r="CS155" s="28">
        <f t="shared" si="170"/>
        <v>79.692852593804631</v>
      </c>
      <c r="CT155" s="28">
        <f t="shared" si="171"/>
        <v>517.46366574937451</v>
      </c>
      <c r="CU155" s="36">
        <f t="shared" si="172"/>
        <v>47298.247890533399</v>
      </c>
      <c r="CV155" s="122">
        <f t="shared" si="173"/>
        <v>0</v>
      </c>
      <c r="CW155" s="125">
        <f t="shared" si="174"/>
        <v>597.15651834317919</v>
      </c>
      <c r="CX155" s="138">
        <f t="shared" si="175"/>
        <v>1127.1765183431792</v>
      </c>
    </row>
    <row r="156" spans="2:102" x14ac:dyDescent="0.3">
      <c r="B156" s="86">
        <v>129</v>
      </c>
      <c r="C156" s="155">
        <f t="shared" ref="C156:C219" si="178">U156+AD156+AM156+BB156+BJ156+BR156+BZ156+CH156+CP156</f>
        <v>1127.1765183431792</v>
      </c>
      <c r="D156" s="10">
        <f t="shared" ref="D156:D219" si="179">V156+AE156+AN156+BC156+BK156+BS156+CA156+CI156+CQ156</f>
        <v>120</v>
      </c>
      <c r="E156" s="10">
        <f t="shared" ref="E156:E219" si="180">W156+AF156+AO156+BD156+BL156+BT156+CB156+CJ156+CR156</f>
        <v>1007.1765183431792</v>
      </c>
      <c r="F156" s="10">
        <f t="shared" ref="F156:F219" si="181">X156+AG156+AP156+BM156+BU156+CC156+CK156+CS156</f>
        <v>124.65028972529737</v>
      </c>
      <c r="G156" s="10">
        <f t="shared" ref="G156:G219" si="182">Y156+AH156+AQ156+BE156+BN156+BV156+CD156+CL156+CT156</f>
        <v>882.52622861788188</v>
      </c>
      <c r="H156" s="10">
        <f t="shared" si="176"/>
        <v>136956.65503628092</v>
      </c>
      <c r="I156" s="146">
        <f t="shared" si="162"/>
        <v>-1007.1765183431792</v>
      </c>
      <c r="J156" s="147">
        <f t="shared" si="163"/>
        <v>-1127.1765183431792</v>
      </c>
      <c r="S156" s="86">
        <v>129</v>
      </c>
      <c r="T156" s="9">
        <f t="shared" ref="T156:T219" si="183">IF($S156&gt;$K$7,0,$S156)</f>
        <v>129</v>
      </c>
      <c r="U156" s="10">
        <f t="shared" ref="U156:U219" si="184">IF(S156&gt;$S$24,0,IF($AB$21=3,IF(T156=$S$24,W156+V156,ROUND(-PMT(($V$24+($P$7*$N$7)+($Q$7*$O$7))/12,$S$24,$U$24,0,0),2)),W156+V156))</f>
        <v>33.54</v>
      </c>
      <c r="V156" s="10">
        <f t="shared" ref="V156:V219" si="185">IF(S156&gt;$S$24,0,IF($AB$21=1,TRUNC($U$24*$P$7*$N$7/12,2)+TRUNC($U$24*$Q$7*$O$7/12,2),IF($AB$21=2,TRUNC(Z155*$P$7*$N$7/12,2)+TRUNC(Z155*$Q$7*$O$7/12,2),TRUNC(Z155*$P$7*$N$7/12,2)+TRUNC(Z155*$Q$7*$O$7/12,2))))</f>
        <v>2.5</v>
      </c>
      <c r="W156" s="10">
        <f t="shared" ref="W156:W219" si="186">IF(S156&gt;$S$24,0,IF($AB$21=3,IF(T156=$S$24,Y156+X156,U156-V156),IF(T156=$S$24,Y156+X156,ROUND(-PMT($V$24/12,$S$24,$U$24,0,0),2))))</f>
        <v>31.04</v>
      </c>
      <c r="X156" s="10">
        <f t="shared" ref="X156:X219" si="187">IF(S156&gt;$S$24,0,Z155*$V$24/12)</f>
        <v>1.9515720743450939</v>
      </c>
      <c r="Y156" s="10">
        <f t="shared" ref="Y156:Y219" si="188">IF(S156&gt;$S$24,0,(IF(T156=$S$24,Z155,W156-X156)))</f>
        <v>29.088427925654905</v>
      </c>
      <c r="Z156" s="10">
        <f t="shared" ref="Z156:Z219" si="189">IF(S156&gt;$S$24,0,Z155-Y156)</f>
        <v>1532.1692315504201</v>
      </c>
      <c r="AA156" s="16">
        <f t="shared" ref="AA156:AA219" si="190">IF(S156&gt;$K$15,0,IF($AT$22&lt;&gt;3,U156*((1+($L$15/12))^(-T156)),U156*((1+(($L$15+($P$7*$N$7)+($Q$7*$O$7))/12))^(-T156))))</f>
        <v>27.056241667433966</v>
      </c>
      <c r="AB156" s="6"/>
      <c r="AC156" s="9">
        <f t="shared" ref="AC156:AC219" si="191">IF($S156&gt;$K$8,0,$S156)</f>
        <v>129</v>
      </c>
      <c r="AD156" s="10">
        <f t="shared" ref="AD156:AD219" si="192">IF(S156&gt;$AC$24,0,IF($AK$21=3,IF(AC156=$AC$24,AF156+AE156,ROUND(-PMT(($AE$24+($P$8*$N$8)+($Q$8*$O$8))/12,$AC$24,$AD$24,0,0),2)),AF156+AE156))</f>
        <v>64.61</v>
      </c>
      <c r="AE156" s="10">
        <f t="shared" ref="AE156:AE219" si="193">IF(S156&gt;$AC$24,0,IF($AK$21=1,TRUNC($AD$24*$P$8*$N$8/12,2)+TRUNC($AD$24*$Q$8*$O$8/12,2),IF($AK$21=2,TRUNC(AI155*$P$8*$N$8/12,2)+TRUNC(AI155*$Q$8*$O$8/12,2),TRUNC(AI155*$P$8*$N$8/12,2)+TRUNC(AI155*$Q$8*$O$8/12,2))))</f>
        <v>5</v>
      </c>
      <c r="AF156" s="10">
        <f t="shared" ref="AF156:AF219" si="194">IF(S156&gt;$AC$24,0,IF($AK$21=3,IF(AC156=$AC$24,AH156+AG156,AD156-AE156),IF(AC156=$AC$24,AH156+AG156,ROUND(-PMT($AE$24/12,$AC$24,$AD$24,0,0),2))))</f>
        <v>59.61</v>
      </c>
      <c r="AG156" s="10">
        <f t="shared" ref="AG156:AG219" si="195">IF(S156&gt;$AC$24,0,AI155*$AE$24/12)</f>
        <v>4.7277015289205711</v>
      </c>
      <c r="AH156" s="10">
        <f t="shared" ref="AH156:AH219" si="196">IF(S156&gt;$AC$24,0,(IF(AC156=$AC$24,AI155,AF156-AG156)))</f>
        <v>54.88229847107943</v>
      </c>
      <c r="AI156" s="10">
        <f t="shared" ref="AI156:AI219" si="197">IF(S156&gt;$AC$24,0,AI155-AH156)</f>
        <v>3490.8938482193485</v>
      </c>
      <c r="AJ156" s="16">
        <f t="shared" ref="AJ156:AJ219" si="198">IF(AC156&gt;$K$15,0,IF($AT$22&lt;&gt;3,AD156*((1+($L$15/12))^(-AC156)),AD156*((1+(($L$15+($P$7*$N$7)+($Q$7*$O$7))/12))^(-AC156))))</f>
        <v>52.119969413622798</v>
      </c>
      <c r="AK156" s="6"/>
      <c r="AL156" s="9">
        <f t="shared" ref="AL156:AL219" si="199">IF($S156&gt;$K$9,0,$S156)</f>
        <v>129</v>
      </c>
      <c r="AM156" s="10">
        <f t="shared" ref="AM156:AM219" si="200">IF(S156&gt;$AL$24,0,IF($AT$21=3,IF(AL156=$AL$24,AO156+AN156,ROUND(-PMT(($AN$24+($P$9*$N$9)+($Q$9*$O$9))/12,$AL$24,$AM$24,0,0),2)),AO156+AN156))</f>
        <v>124.91</v>
      </c>
      <c r="AN156" s="10">
        <f t="shared" ref="AN156:AN219" si="201">IF(S156&gt;$AL$24,0,IF($AT$21=1,TRUNC($AM$24*$P$9*$N$9/12,2)+TRUNC($AM$24*$Q$9*$O$9/12,2),IF($AT$21=2,TRUNC(AR155*$P$9*$N$9/12,2)+TRUNC(AR155*$Q$9*$O$9/12,2),TRUNC(AR155*$P$9*$N$9/12,2)+TRUNC(AR155*$Q$9*$O$9/12,2))))</f>
        <v>10</v>
      </c>
      <c r="AO156" s="10">
        <f t="shared" ref="AO156:AO219" si="202">IF(S156&gt;$AL$24,0,IF($AT$21=3,IF(AL156=$AL$24,AQ156+AP156,AM156-AN156),IF(AL156=$AL$24,AQ156+AP156,ROUND(-PMT($AN$24/12,$AL$24,$AM$24,0,0),2))))</f>
        <v>114.91</v>
      </c>
      <c r="AP156" s="10">
        <f t="shared" ref="AP156:AP219" si="203">IF(S156&gt;$AL$24,0,AR155*$AN$24/12)</f>
        <v>11.13393553660481</v>
      </c>
      <c r="AQ156" s="10">
        <f t="shared" ref="AQ156:AQ219" si="204">IF(S156&gt;$AL$24,0,(IF(AL156=$AL$24,AR155,AO156-AP156)))</f>
        <v>103.77606446339519</v>
      </c>
      <c r="AR156" s="10">
        <f t="shared" ref="AR156:AR219" si="205">IF(AL156&gt;$AL$24,0,AR155-AQ156)</f>
        <v>7755.4725496105875</v>
      </c>
      <c r="AS156" s="16">
        <f t="shared" ref="AS156:AS219" si="206">IF(AL156&gt;$K$15,0,IF($AT$22&lt;&gt;3,AM156*((1+($L$15/12))^(-AL156)),AM156*((1+(($L$15+($P$7*$N$7)+($Q$7*$O$7))/12))^(-AL156))))</f>
        <v>100.76312303754254</v>
      </c>
      <c r="AU156" s="2"/>
      <c r="AV156" s="2"/>
      <c r="AW156" s="2"/>
      <c r="AX156" s="2"/>
      <c r="AY156" s="9">
        <f t="shared" ref="AY156:AY219" si="207">IF($S156&gt;$AY$24,0,$S156)</f>
        <v>129</v>
      </c>
      <c r="AZ156" s="31">
        <f t="shared" ref="AZ156:AZ219" si="208">IF(AY156&gt;$J$10,0,AY156)</f>
        <v>129</v>
      </c>
      <c r="BA156" s="31">
        <f t="shared" si="177"/>
        <v>0</v>
      </c>
      <c r="BB156" s="10">
        <f t="shared" si="164"/>
        <v>30</v>
      </c>
      <c r="BC156" s="28">
        <f t="shared" ref="BC156:BC219" si="209">IF(AY156=0,0,IF(AY156&gt;$AY$24,0,IF($AT$22=1,TRUNC($BB$24*$P$10*$N$10/12,2)+TRUNC($BB$24*$Q$10*$O$10/12,2),IF($AT$22=2,TRUNC(BF155*$P$10*$N$10/12,2)+TRUNC(BF155*$Q$10*$O$10/12,2),TRUNC(BF155*$P$10*$N$10/12,2)+TRUNC(BF155*$Q$10*$O$10/12,2)))))</f>
        <v>30</v>
      </c>
      <c r="BD156" s="10">
        <f t="shared" ref="BD156:BD219" si="210">IF(AY156=0,0,IF(AY156&lt;=$J$10,$BB$24*$BD$23/$J$10,$BB$24*$I$10/$BA$24))</f>
        <v>0</v>
      </c>
      <c r="BE156" s="10">
        <f t="shared" si="165"/>
        <v>0</v>
      </c>
      <c r="BF156" s="44">
        <f t="shared" ref="BF156:BF219" si="211">BF155-BE156</f>
        <v>60000</v>
      </c>
      <c r="BG156" s="80">
        <f t="shared" ref="BG156:BG219" si="212">IF(AY156&gt;$K$15,0,IF($AT$22&lt;&gt;3,BB156*(1+($L$15/12))^(-AY156),BB156*((1+(($L$15+($P$10*$N$10)+($Q$10*$O$10))/12))^(-AY156))))</f>
        <v>24.200573942248631</v>
      </c>
      <c r="BH156" s="118"/>
      <c r="BI156" s="9">
        <f t="shared" ref="BI156:BI219" si="213">IF($S156&gt;$K$11,0,$S156)</f>
        <v>129</v>
      </c>
      <c r="BJ156" s="28">
        <f t="shared" ref="BJ156:BJ219" si="214">IF($S156&gt;$BI$24,0,IF($AT$22=3,IF(BI156=$BI$24,BL156+BK156,ROUND(-PMT(($BK$24+($P$10*$N$10)+($Q$10*$O$10))/12,$BI$24,$BJ$24,0,0),2)),BL156+BK156))</f>
        <v>66.599999999999994</v>
      </c>
      <c r="BK156" s="28">
        <f t="shared" ref="BK156:BK219" si="215">IF($S156&gt;$BI$24,0,IF($AT$22=1,TRUNC($BJ$24*$P$10*$N$10/12,2)+TRUNC($BJ$24*$Q$10*$O$10/12,2),IF($AT$22=2,TRUNC(BO155*$P$10*$N$10/12,2)+TRUNC(BO155*$Q$10*$O$10/12,2),TRUNC(BO155*$P$10*$N$10/12,2)+TRUNC(BO155*$Q$10*$O$10/12,2))))</f>
        <v>5.5</v>
      </c>
      <c r="BL156" s="28">
        <f t="shared" ref="BL156:BL219" si="216">IF($S156&gt;$BI$24,0,IF($AT$22=3,IF(BI156=$BI$24,BN156+BM156,BJ156-BK156),IF(BI156=$BI$24,BN156+BM156,ROUND(-PMT($BK$24/12,$BI$24,$BJ$24,0,0),2))))</f>
        <v>61.1</v>
      </c>
      <c r="BM156" s="28">
        <f t="shared" ref="BM156:BM219" si="217">IF($S156&gt;$BI$24,0,BO155*$BK$24/12)</f>
        <v>7.0672684438585476</v>
      </c>
      <c r="BN156" s="28">
        <f t="shared" ref="BN156:BN219" si="218">IF($S156&gt;$BI$24,0,(IF(BI156=$BI$24,BO155,BL156-BM156)))</f>
        <v>54.032731556141457</v>
      </c>
      <c r="BO156" s="36">
        <f t="shared" ref="BO156:BO219" si="219">IF($S156&gt;$BI$24,0,BO155-BN156)</f>
        <v>4657.4795643495572</v>
      </c>
      <c r="BP156" s="80">
        <f t="shared" ref="BP156:BP219" si="220">IF(BI156&gt;$K$15,0,IF(BI156&gt;$BI$24,0,IF($AT$22&lt;&gt;3,BJ156*(1+($L$15/12))^(-BI156),BJ156*((1+(($L$15+($P$10*$N$10)+($Q$10*$O$10))/12))^(-BI156)))))</f>
        <v>53.72527415179195</v>
      </c>
      <c r="BQ156" s="9">
        <f t="shared" ref="BQ156:BQ219" si="221">IF($S156&gt;$K$12,0,$S156)</f>
        <v>129</v>
      </c>
      <c r="BR156" s="28">
        <f t="shared" ref="BR156:BR219" si="222">IF($S156&gt;$BQ$24,0,IF($AT$22=3,IF(BQ156=$BQ$24,BT156+BS156,ROUND(-PMT(($BS$24+($P$10*$N$10)+($Q$10*$O$10))/12,$BQ$24,$BR$24,0,0),2)),BT156+BS156))</f>
        <v>76.53</v>
      </c>
      <c r="BS156" s="28">
        <f t="shared" ref="BS156:BS219" si="223">IF($S156&gt;$BQ$24,0,IF($AT$22=1,TRUNC($BR$24*$P$10*$N$10/12,2)+TRUNC($BR$24*$Q$10*$O$10/12,2),IF($AT$22=2,TRUNC(BW155*$P$10*$N$10/12,2)+TRUNC(BW155*$Q$10*$O$10/12,2),TRUNC(BW155*$P$10*$N$10/12,2)+TRUNC(BW155*$Q$10*$O$10/12,2))))</f>
        <v>6.5</v>
      </c>
      <c r="BT156" s="28">
        <f t="shared" ref="BT156:BT219" si="224">IF($S156&gt;$BQ$24,0,IF($AT$22=3,IF(BQ156=$BQ$24,BV156+BU156,BR156-BS156),IF(BQ156=$BQ$24,BV156+BU156,ROUND(-PMT($BS$24/12,$BQ$24,$BR$24,0,0),2))))</f>
        <v>70.03</v>
      </c>
      <c r="BU156" s="28">
        <f t="shared" ref="BU156:BU219" si="225">IF($S156&gt;$BQ$24,0,BW155*$BS$24/12)</f>
        <v>9.4841433540347904</v>
      </c>
      <c r="BV156" s="28">
        <f t="shared" ref="BV156:BV219" si="226">IF($S156&gt;$BQ$24,0,(IF(BQ156=$BQ$24,BW155,BT156-BU156)))</f>
        <v>60.545856645965209</v>
      </c>
      <c r="BW156" s="36">
        <f t="shared" ref="BW156:BW219" si="227">IF($S156&gt;$BQ$24,0,BW155-BV156)</f>
        <v>5929.4394195865343</v>
      </c>
      <c r="BX156" s="80">
        <f t="shared" ref="BX156:BX219" si="228">IF(BQ156&gt;$K$15,0,IF(BQ156&gt;$BQ$24,0,IF($AT$22&lt;&gt;3,BR156*(1+($L$15/12))^(-BQ156),BR156*((1+(($L$15+($P$10*$N$10)+($Q$10*$O$10))/12))^(-BQ156)))))</f>
        <v>61.735664126676255</v>
      </c>
      <c r="BY156" s="9">
        <f t="shared" ref="BY156:BY219" si="229">IF($S156&gt;$K$13,0,$S156)</f>
        <v>129</v>
      </c>
      <c r="BZ156" s="28">
        <f t="shared" ref="BZ156:BZ219" si="230">IF($S156&gt;$BY$24,0,IF($AT$22=3,IF(BY156=$BY$24,CB156+CA156,ROUND(-PMT(($CA$24+($P$10*$N$10)+($Q$10*$O$10))/12,$BY$24,$BZ$24,0,0),2)),CB156+CA156))</f>
        <v>80.33</v>
      </c>
      <c r="CA156" s="28">
        <f t="shared" ref="CA156:CA219" si="231">IF($S156&gt;$BY$24,0,IF($AT$22=1,TRUNC($BZ$24*$P$10*$N$10/12,2)+TRUNC($BZ$24*$Q$10*$O$10/12,2),IF($AT$22=2,TRUNC(CE155*$P$10*$N$10/12,2)+TRUNC(CE155*$Q$10*$O$10/12,2),TRUNC(CE155*$P$10*$N$10/12,2)+TRUNC(CE155*$Q$10*$O$10/12,2))))</f>
        <v>7</v>
      </c>
      <c r="CB156" s="28">
        <f t="shared" ref="CB156:CB219" si="232">IF($S156&gt;$BY$24,0,IF($AT$22=3,IF(BY156=$BY$24,CD156+CC156,BZ156-CA156),IF(BY156=$BY$24,CD156+CC156,ROUND(-PMT($CA$24/12,$BY$24,$BZ$24,0,0),2))))</f>
        <v>73.33</v>
      </c>
      <c r="CC156" s="28">
        <f t="shared" ref="CC156:CC219" si="233">IF($S156&gt;$BY$24,0,CE155*$CA$24/12)</f>
        <v>11.45525563664456</v>
      </c>
      <c r="CD156" s="28">
        <f t="shared" ref="CD156:CD219" si="234">IF($S156&gt;$BY$24,0,(IF(BY156=$BY$24,CE155,CB156-CC156)))</f>
        <v>61.87474436335544</v>
      </c>
      <c r="CE156" s="36">
        <f t="shared" ref="CE156:CE219" si="235">IF($S156&gt;$BY$24,0,CE155-CD156)</f>
        <v>6811.2786376233807</v>
      </c>
      <c r="CF156" s="80">
        <f t="shared" ref="CF156:CF219" si="236">IF(BY156&gt;$K$15,0,IF($AT$22&lt;&gt;3,BZ156*(1+($L$15/12))^(-BY156),BZ156*((1+(($L$15+($P$10*$N$10)+($Q$10*$O$10))/12))^(-BY156))))</f>
        <v>64.801070159361075</v>
      </c>
      <c r="CG156" s="9">
        <f t="shared" ref="CG156:CG219" si="237">IF($S156&gt;$K$14,0,$S156)</f>
        <v>0</v>
      </c>
      <c r="CH156" s="28">
        <f t="shared" ref="CH156:CH219" si="238">IF($S156&gt;$CG$24,0,IF($AT$22=3,IF(CG156=$CG$24,CJ156+CI156,ROUND(-PMT(($CI$24+($P$10*$N$10)+($Q$10*$O$10))/12,$CG$24,$CH$24,0,0),2)),CJ156+CI156))</f>
        <v>0</v>
      </c>
      <c r="CI156" s="28">
        <f t="shared" ref="CI156:CI219" si="239">IF($S156&gt;$CG$24,0,IF($AT$22=1,TRUNC($CH$24*$P$10*$N$10/12,2)+TRUNC($CH$24*$Q$10*$O$10/12,2),IF($AT$22=2,TRUNC(CM155*$P$10*$N$10/12,2)+TRUNC(CM155*$Q$10*$O$10/12,2),TRUNC(CM155*$P$10*$N$10/12,2)+TRUNC(CM155*$Q$10*$O$10/12,2))))</f>
        <v>0</v>
      </c>
      <c r="CJ156" s="28">
        <f t="shared" ref="CJ156:CJ219" si="240">IF($S156&gt;$CG$24,0,IF($AT$22=3,IF(CG156=$CG$24,CL156+CK156,CH156-CI156),IF(CG156=$CG$24,CL156+CK156,ROUND(-PMT($CI$24/12,$CG$24,$CH$24,0,0),2))))</f>
        <v>0</v>
      </c>
      <c r="CK156" s="28">
        <f t="shared" ref="CK156:CK219" si="241">IF($S156&gt;$CG$24,0,CM155*$CI$24/12)</f>
        <v>0</v>
      </c>
      <c r="CL156" s="28">
        <f t="shared" ref="CL156:CL219" si="242">IF($S156&gt;$CG$24,0,(IF(CG156=$CG$24,CM155,CJ156-CK156)))</f>
        <v>0</v>
      </c>
      <c r="CM156" s="36">
        <f t="shared" ref="CM156:CM219" si="243">IF($S156&gt;$CG$24,0,CM155-CL156)</f>
        <v>0</v>
      </c>
      <c r="CN156" s="80">
        <f t="shared" ref="CN156:CN219" si="244">IF(CG156&gt;$K$15,0,IF($AT$22&lt;&gt;3,CH156*(1+($L$15/12))^(-CG156),CH156*((1+(($L$15+($P$10*$N$10)+($Q$10*$O$10))/12))^(-CG156))))</f>
        <v>0</v>
      </c>
      <c r="CO156" s="9">
        <f t="shared" ref="CO156:CO219" si="245">IF($S156&gt;$K$15,0,$S156)</f>
        <v>129</v>
      </c>
      <c r="CP156" s="28">
        <f t="shared" ref="CP156:CP219" si="246">IF($S156&gt;$F$402,0,IF($AT$22&lt;&gt;3,CW156+CQ156,IF(CO156=$CO$24,CR156+CQ156,CW156)))</f>
        <v>650.65651834317919</v>
      </c>
      <c r="CQ156" s="28">
        <f t="shared" si="168"/>
        <v>53.5</v>
      </c>
      <c r="CR156" s="28">
        <f t="shared" si="169"/>
        <v>597.15651834317919</v>
      </c>
      <c r="CS156" s="28">
        <f t="shared" si="170"/>
        <v>78.830413150889001</v>
      </c>
      <c r="CT156" s="28">
        <f t="shared" si="171"/>
        <v>518.32610519229024</v>
      </c>
      <c r="CU156" s="36">
        <f t="shared" si="172"/>
        <v>46779.92178534111</v>
      </c>
      <c r="CV156" s="122">
        <f t="shared" si="173"/>
        <v>0</v>
      </c>
      <c r="CW156" s="125">
        <f t="shared" si="174"/>
        <v>597.15651834317919</v>
      </c>
      <c r="CX156" s="138">
        <f t="shared" si="175"/>
        <v>1127.1765183431792</v>
      </c>
    </row>
    <row r="157" spans="2:102" x14ac:dyDescent="0.3">
      <c r="B157" s="86">
        <v>130</v>
      </c>
      <c r="C157" s="155">
        <f t="shared" si="178"/>
        <v>1127.1765183431792</v>
      </c>
      <c r="D157" s="10">
        <f t="shared" si="179"/>
        <v>120</v>
      </c>
      <c r="E157" s="10">
        <f t="shared" si="180"/>
        <v>1007.1765183431792</v>
      </c>
      <c r="F157" s="10">
        <f t="shared" si="181"/>
        <v>123.24982191482266</v>
      </c>
      <c r="G157" s="10">
        <f t="shared" si="182"/>
        <v>883.92669642835654</v>
      </c>
      <c r="H157" s="10">
        <f t="shared" si="176"/>
        <v>136072.72833985259</v>
      </c>
      <c r="I157" s="146">
        <f t="shared" ref="I157:I220" si="247">-(W157+AF157+AO157+BD157+BL157+BT157+CB157+CJ157+CR157)</f>
        <v>-1007.1765183431792</v>
      </c>
      <c r="J157" s="147">
        <f t="shared" ref="J157:J220" si="248">-C157</f>
        <v>-1127.1765183431792</v>
      </c>
      <c r="S157" s="86">
        <v>130</v>
      </c>
      <c r="T157" s="9">
        <f t="shared" si="183"/>
        <v>130</v>
      </c>
      <c r="U157" s="10">
        <f t="shared" si="184"/>
        <v>33.54</v>
      </c>
      <c r="V157" s="10">
        <f t="shared" si="185"/>
        <v>2.5</v>
      </c>
      <c r="W157" s="10">
        <f t="shared" si="186"/>
        <v>31.04</v>
      </c>
      <c r="X157" s="10">
        <f t="shared" si="187"/>
        <v>1.9152115394380251</v>
      </c>
      <c r="Y157" s="10">
        <f t="shared" si="188"/>
        <v>29.124788460561973</v>
      </c>
      <c r="Z157" s="10">
        <f t="shared" si="189"/>
        <v>1503.0444430898581</v>
      </c>
      <c r="AA157" s="16">
        <f t="shared" si="190"/>
        <v>27.011222962496472</v>
      </c>
      <c r="AB157" s="6"/>
      <c r="AC157" s="9">
        <f t="shared" si="191"/>
        <v>130</v>
      </c>
      <c r="AD157" s="10">
        <f t="shared" si="192"/>
        <v>64.61</v>
      </c>
      <c r="AE157" s="10">
        <f t="shared" si="193"/>
        <v>5</v>
      </c>
      <c r="AF157" s="10">
        <f t="shared" si="194"/>
        <v>59.61</v>
      </c>
      <c r="AG157" s="10">
        <f t="shared" si="195"/>
        <v>4.6545251309591311</v>
      </c>
      <c r="AH157" s="10">
        <f t="shared" si="196"/>
        <v>54.95547486904087</v>
      </c>
      <c r="AI157" s="10">
        <f t="shared" si="197"/>
        <v>3435.9383733503078</v>
      </c>
      <c r="AJ157" s="16">
        <f t="shared" si="198"/>
        <v>52.033247334731577</v>
      </c>
      <c r="AK157" s="6"/>
      <c r="AL157" s="9">
        <f t="shared" si="199"/>
        <v>130</v>
      </c>
      <c r="AM157" s="10">
        <f t="shared" si="200"/>
        <v>124.91</v>
      </c>
      <c r="AN157" s="10">
        <f t="shared" si="201"/>
        <v>10</v>
      </c>
      <c r="AO157" s="10">
        <f t="shared" si="202"/>
        <v>114.91</v>
      </c>
      <c r="AP157" s="10">
        <f t="shared" si="203"/>
        <v>10.986919445281666</v>
      </c>
      <c r="AQ157" s="10">
        <f t="shared" si="204"/>
        <v>103.92308055471833</v>
      </c>
      <c r="AR157" s="10">
        <f t="shared" si="205"/>
        <v>7651.5494690558689</v>
      </c>
      <c r="AS157" s="16">
        <f t="shared" si="206"/>
        <v>100.59546393099089</v>
      </c>
      <c r="AU157" s="2"/>
      <c r="AV157" s="2"/>
      <c r="AW157" s="2"/>
      <c r="AX157" s="2"/>
      <c r="AY157" s="9">
        <f t="shared" si="207"/>
        <v>130</v>
      </c>
      <c r="AZ157" s="31">
        <f t="shared" si="208"/>
        <v>130</v>
      </c>
      <c r="BA157" s="31">
        <f t="shared" si="177"/>
        <v>0</v>
      </c>
      <c r="BB157" s="10">
        <f t="shared" ref="BB157:BB220" si="249">BD157+BC157</f>
        <v>30</v>
      </c>
      <c r="BC157" s="28">
        <f t="shared" si="209"/>
        <v>30</v>
      </c>
      <c r="BD157" s="10">
        <f t="shared" si="210"/>
        <v>0</v>
      </c>
      <c r="BE157" s="10">
        <f t="shared" ref="BE157:BE220" si="250">BD157</f>
        <v>0</v>
      </c>
      <c r="BF157" s="44">
        <f t="shared" si="211"/>
        <v>60000</v>
      </c>
      <c r="BG157" s="80">
        <f t="shared" si="212"/>
        <v>24.160306764308118</v>
      </c>
      <c r="BH157" s="118"/>
      <c r="BI157" s="9">
        <f t="shared" si="213"/>
        <v>130</v>
      </c>
      <c r="BJ157" s="28">
        <f t="shared" si="214"/>
        <v>66.599999999999994</v>
      </c>
      <c r="BK157" s="28">
        <f t="shared" si="215"/>
        <v>5.5</v>
      </c>
      <c r="BL157" s="28">
        <f t="shared" si="216"/>
        <v>61.1</v>
      </c>
      <c r="BM157" s="28">
        <f t="shared" si="217"/>
        <v>6.9862193465243356</v>
      </c>
      <c r="BN157" s="28">
        <f t="shared" si="218"/>
        <v>54.113780653475665</v>
      </c>
      <c r="BO157" s="36">
        <f t="shared" si="219"/>
        <v>4603.365783696082</v>
      </c>
      <c r="BP157" s="80">
        <f t="shared" si="220"/>
        <v>53.63588101676401</v>
      </c>
      <c r="BQ157" s="9">
        <f t="shared" si="221"/>
        <v>130</v>
      </c>
      <c r="BR157" s="28">
        <f t="shared" si="222"/>
        <v>76.53</v>
      </c>
      <c r="BS157" s="28">
        <f t="shared" si="223"/>
        <v>6.5</v>
      </c>
      <c r="BT157" s="28">
        <f t="shared" si="224"/>
        <v>70.03</v>
      </c>
      <c r="BU157" s="28">
        <f t="shared" si="225"/>
        <v>9.388279081012012</v>
      </c>
      <c r="BV157" s="28">
        <f t="shared" si="226"/>
        <v>60.641720918987986</v>
      </c>
      <c r="BW157" s="36">
        <f t="shared" si="227"/>
        <v>5868.7976986675467</v>
      </c>
      <c r="BX157" s="80">
        <f t="shared" si="228"/>
        <v>61.632942555750006</v>
      </c>
      <c r="BY157" s="9">
        <f t="shared" si="229"/>
        <v>130</v>
      </c>
      <c r="BZ157" s="28">
        <f t="shared" si="230"/>
        <v>80.33</v>
      </c>
      <c r="CA157" s="28">
        <f t="shared" si="231"/>
        <v>7</v>
      </c>
      <c r="CB157" s="28">
        <f t="shared" si="232"/>
        <v>73.33</v>
      </c>
      <c r="CC157" s="28">
        <f t="shared" si="233"/>
        <v>11.352131062705636</v>
      </c>
      <c r="CD157" s="28">
        <f t="shared" si="234"/>
        <v>61.97786893729436</v>
      </c>
      <c r="CE157" s="36">
        <f t="shared" si="235"/>
        <v>6749.3007686860865</v>
      </c>
      <c r="CF157" s="80">
        <f t="shared" si="236"/>
        <v>64.693248079229036</v>
      </c>
      <c r="CG157" s="9">
        <f t="shared" si="237"/>
        <v>0</v>
      </c>
      <c r="CH157" s="28">
        <f t="shared" si="238"/>
        <v>0</v>
      </c>
      <c r="CI157" s="28">
        <f t="shared" si="239"/>
        <v>0</v>
      </c>
      <c r="CJ157" s="28">
        <f t="shared" si="240"/>
        <v>0</v>
      </c>
      <c r="CK157" s="28">
        <f t="shared" si="241"/>
        <v>0</v>
      </c>
      <c r="CL157" s="28">
        <f t="shared" si="242"/>
        <v>0</v>
      </c>
      <c r="CM157" s="36">
        <f t="shared" si="243"/>
        <v>0</v>
      </c>
      <c r="CN157" s="80">
        <f t="shared" si="244"/>
        <v>0</v>
      </c>
      <c r="CO157" s="9">
        <f t="shared" si="245"/>
        <v>130</v>
      </c>
      <c r="CP157" s="28">
        <f t="shared" si="246"/>
        <v>650.65651834317919</v>
      </c>
      <c r="CQ157" s="28">
        <f t="shared" si="168"/>
        <v>53.5</v>
      </c>
      <c r="CR157" s="28">
        <f t="shared" si="169"/>
        <v>597.15651834317919</v>
      </c>
      <c r="CS157" s="28">
        <f t="shared" si="170"/>
        <v>77.966536308901851</v>
      </c>
      <c r="CT157" s="28">
        <f t="shared" si="171"/>
        <v>519.18998203427736</v>
      </c>
      <c r="CU157" s="36">
        <f t="shared" si="172"/>
        <v>46260.73180330683</v>
      </c>
      <c r="CV157" s="122">
        <f t="shared" si="173"/>
        <v>0</v>
      </c>
      <c r="CW157" s="125">
        <f t="shared" si="174"/>
        <v>597.15651834317919</v>
      </c>
      <c r="CX157" s="138">
        <f t="shared" si="175"/>
        <v>1127.1765183431792</v>
      </c>
    </row>
    <row r="158" spans="2:102" x14ac:dyDescent="0.3">
      <c r="B158" s="86">
        <v>131</v>
      </c>
      <c r="C158" s="155">
        <f t="shared" si="178"/>
        <v>1127.1765183431792</v>
      </c>
      <c r="D158" s="10">
        <f t="shared" si="179"/>
        <v>120</v>
      </c>
      <c r="E158" s="10">
        <f t="shared" si="180"/>
        <v>1007.1765183431792</v>
      </c>
      <c r="F158" s="10">
        <f t="shared" si="181"/>
        <v>121.84711778458114</v>
      </c>
      <c r="G158" s="10">
        <f t="shared" si="182"/>
        <v>885.32940055859797</v>
      </c>
      <c r="H158" s="10">
        <f t="shared" si="176"/>
        <v>135187.39893929398</v>
      </c>
      <c r="I158" s="146">
        <f t="shared" si="247"/>
        <v>-1007.1765183431792</v>
      </c>
      <c r="J158" s="147">
        <f t="shared" si="248"/>
        <v>-1127.1765183431792</v>
      </c>
      <c r="S158" s="86">
        <v>131</v>
      </c>
      <c r="T158" s="9">
        <f t="shared" si="183"/>
        <v>131</v>
      </c>
      <c r="U158" s="10">
        <f t="shared" si="184"/>
        <v>33.54</v>
      </c>
      <c r="V158" s="10">
        <f t="shared" si="185"/>
        <v>2.5</v>
      </c>
      <c r="W158" s="10">
        <f t="shared" si="186"/>
        <v>31.04</v>
      </c>
      <c r="X158" s="10">
        <f t="shared" si="187"/>
        <v>1.8788055538623227</v>
      </c>
      <c r="Y158" s="10">
        <f t="shared" si="188"/>
        <v>29.161194446137678</v>
      </c>
      <c r="Z158" s="10">
        <f t="shared" si="189"/>
        <v>1473.8832486437204</v>
      </c>
      <c r="AA158" s="16">
        <f t="shared" si="190"/>
        <v>26.96627916388999</v>
      </c>
      <c r="AB158" s="6"/>
      <c r="AC158" s="9">
        <f t="shared" si="191"/>
        <v>131</v>
      </c>
      <c r="AD158" s="10">
        <f t="shared" si="192"/>
        <v>64.61</v>
      </c>
      <c r="AE158" s="10">
        <f t="shared" si="193"/>
        <v>5</v>
      </c>
      <c r="AF158" s="10">
        <f t="shared" si="194"/>
        <v>59.61</v>
      </c>
      <c r="AG158" s="10">
        <f t="shared" si="195"/>
        <v>4.5812511644670773</v>
      </c>
      <c r="AH158" s="10">
        <f t="shared" si="196"/>
        <v>55.028748835532923</v>
      </c>
      <c r="AI158" s="10">
        <f t="shared" si="197"/>
        <v>3380.9096245147748</v>
      </c>
      <c r="AJ158" s="16">
        <f t="shared" si="198"/>
        <v>51.94666955214467</v>
      </c>
      <c r="AK158" s="6"/>
      <c r="AL158" s="9">
        <f t="shared" si="199"/>
        <v>131</v>
      </c>
      <c r="AM158" s="10">
        <f t="shared" si="200"/>
        <v>124.91</v>
      </c>
      <c r="AN158" s="10">
        <f t="shared" si="201"/>
        <v>10</v>
      </c>
      <c r="AO158" s="10">
        <f t="shared" si="202"/>
        <v>114.91</v>
      </c>
      <c r="AP158" s="10">
        <f t="shared" si="203"/>
        <v>10.839695081162482</v>
      </c>
      <c r="AQ158" s="10">
        <f t="shared" si="204"/>
        <v>104.07030491883751</v>
      </c>
      <c r="AR158" s="10">
        <f t="shared" si="205"/>
        <v>7547.4791641370311</v>
      </c>
      <c r="AS158" s="16">
        <f t="shared" si="206"/>
        <v>100.42808379133866</v>
      </c>
      <c r="AU158" s="2"/>
      <c r="AV158" s="2"/>
      <c r="AW158" s="2"/>
      <c r="AX158" s="2"/>
      <c r="AY158" s="9">
        <f t="shared" si="207"/>
        <v>131</v>
      </c>
      <c r="AZ158" s="31">
        <f t="shared" si="208"/>
        <v>131</v>
      </c>
      <c r="BA158" s="31">
        <f t="shared" si="177"/>
        <v>0</v>
      </c>
      <c r="BB158" s="10">
        <f t="shared" si="249"/>
        <v>30</v>
      </c>
      <c r="BC158" s="28">
        <f t="shared" si="209"/>
        <v>30</v>
      </c>
      <c r="BD158" s="10">
        <f t="shared" si="210"/>
        <v>0</v>
      </c>
      <c r="BE158" s="10">
        <f t="shared" si="250"/>
        <v>0</v>
      </c>
      <c r="BF158" s="44">
        <f t="shared" si="211"/>
        <v>60000</v>
      </c>
      <c r="BG158" s="80">
        <f t="shared" si="212"/>
        <v>24.120106586663677</v>
      </c>
      <c r="BH158" s="118"/>
      <c r="BI158" s="9">
        <f t="shared" si="213"/>
        <v>131</v>
      </c>
      <c r="BJ158" s="28">
        <f t="shared" si="214"/>
        <v>66.599999999999994</v>
      </c>
      <c r="BK158" s="28">
        <f t="shared" si="215"/>
        <v>5.5</v>
      </c>
      <c r="BL158" s="28">
        <f t="shared" si="216"/>
        <v>61.1</v>
      </c>
      <c r="BM158" s="28">
        <f t="shared" si="217"/>
        <v>6.9050486755441227</v>
      </c>
      <c r="BN158" s="28">
        <f t="shared" si="218"/>
        <v>54.194951324455879</v>
      </c>
      <c r="BO158" s="36">
        <f t="shared" si="219"/>
        <v>4549.1708323716257</v>
      </c>
      <c r="BP158" s="80">
        <f t="shared" si="220"/>
        <v>53.546636622393358</v>
      </c>
      <c r="BQ158" s="9">
        <f t="shared" si="221"/>
        <v>131</v>
      </c>
      <c r="BR158" s="28">
        <f t="shared" si="222"/>
        <v>76.53</v>
      </c>
      <c r="BS158" s="28">
        <f t="shared" si="223"/>
        <v>6.5</v>
      </c>
      <c r="BT158" s="28">
        <f t="shared" si="224"/>
        <v>70.03</v>
      </c>
      <c r="BU158" s="28">
        <f t="shared" si="225"/>
        <v>9.2922630228902818</v>
      </c>
      <c r="BV158" s="28">
        <f t="shared" si="226"/>
        <v>60.737736977109719</v>
      </c>
      <c r="BW158" s="36">
        <f t="shared" si="227"/>
        <v>5808.0599616904374</v>
      </c>
      <c r="BX158" s="80">
        <f t="shared" si="228"/>
        <v>61.530391902579041</v>
      </c>
      <c r="BY158" s="9">
        <f t="shared" si="229"/>
        <v>131</v>
      </c>
      <c r="BZ158" s="28">
        <f t="shared" si="230"/>
        <v>80.33</v>
      </c>
      <c r="CA158" s="28">
        <f t="shared" si="231"/>
        <v>7</v>
      </c>
      <c r="CB158" s="28">
        <f t="shared" si="232"/>
        <v>73.33</v>
      </c>
      <c r="CC158" s="28">
        <f t="shared" si="233"/>
        <v>11.248834614476811</v>
      </c>
      <c r="CD158" s="28">
        <f t="shared" si="234"/>
        <v>62.081165385523185</v>
      </c>
      <c r="CE158" s="36">
        <f t="shared" si="235"/>
        <v>6687.219603300563</v>
      </c>
      <c r="CF158" s="80">
        <f t="shared" si="236"/>
        <v>64.585605403556443</v>
      </c>
      <c r="CG158" s="9">
        <f t="shared" si="237"/>
        <v>0</v>
      </c>
      <c r="CH158" s="28">
        <f t="shared" si="238"/>
        <v>0</v>
      </c>
      <c r="CI158" s="28">
        <f t="shared" si="239"/>
        <v>0</v>
      </c>
      <c r="CJ158" s="28">
        <f t="shared" si="240"/>
        <v>0</v>
      </c>
      <c r="CK158" s="28">
        <f t="shared" si="241"/>
        <v>0</v>
      </c>
      <c r="CL158" s="28">
        <f t="shared" si="242"/>
        <v>0</v>
      </c>
      <c r="CM158" s="36">
        <f t="shared" si="243"/>
        <v>0</v>
      </c>
      <c r="CN158" s="80">
        <f t="shared" si="244"/>
        <v>0</v>
      </c>
      <c r="CO158" s="9">
        <f t="shared" si="245"/>
        <v>131</v>
      </c>
      <c r="CP158" s="28">
        <f t="shared" si="246"/>
        <v>650.65651834317919</v>
      </c>
      <c r="CQ158" s="28">
        <f t="shared" si="168"/>
        <v>53.5</v>
      </c>
      <c r="CR158" s="28">
        <f t="shared" si="169"/>
        <v>597.15651834317919</v>
      </c>
      <c r="CS158" s="28">
        <f t="shared" si="170"/>
        <v>77.101219672178047</v>
      </c>
      <c r="CT158" s="28">
        <f t="shared" si="171"/>
        <v>520.05529867100108</v>
      </c>
      <c r="CU158" s="36">
        <f t="shared" si="172"/>
        <v>45740.676504635827</v>
      </c>
      <c r="CV158" s="122">
        <f t="shared" si="173"/>
        <v>0</v>
      </c>
      <c r="CW158" s="125">
        <f t="shared" si="174"/>
        <v>597.15651834317919</v>
      </c>
      <c r="CX158" s="138">
        <f t="shared" si="175"/>
        <v>1127.1765183431792</v>
      </c>
    </row>
    <row r="159" spans="2:102" x14ac:dyDescent="0.3">
      <c r="B159" s="86">
        <v>132</v>
      </c>
      <c r="C159" s="155">
        <f t="shared" si="178"/>
        <v>1127.1765183431792</v>
      </c>
      <c r="D159" s="10">
        <f t="shared" si="179"/>
        <v>120</v>
      </c>
      <c r="E159" s="10">
        <f t="shared" si="180"/>
        <v>1007.1765183431792</v>
      </c>
      <c r="F159" s="10">
        <f t="shared" si="181"/>
        <v>120.4421737438131</v>
      </c>
      <c r="G159" s="10">
        <f t="shared" si="182"/>
        <v>886.73434459936607</v>
      </c>
      <c r="H159" s="10">
        <f t="shared" si="176"/>
        <v>134300.66459469462</v>
      </c>
      <c r="I159" s="146">
        <f t="shared" si="247"/>
        <v>-1007.1765183431792</v>
      </c>
      <c r="J159" s="147">
        <f t="shared" si="248"/>
        <v>-1127.1765183431792</v>
      </c>
      <c r="S159" s="86">
        <v>132</v>
      </c>
      <c r="T159" s="9">
        <f t="shared" si="183"/>
        <v>132</v>
      </c>
      <c r="U159" s="10">
        <f t="shared" si="184"/>
        <v>33.54</v>
      </c>
      <c r="V159" s="10">
        <f t="shared" si="185"/>
        <v>2.5</v>
      </c>
      <c r="W159" s="10">
        <f t="shared" si="186"/>
        <v>31.04</v>
      </c>
      <c r="X159" s="10">
        <f t="shared" si="187"/>
        <v>1.8423540608046505</v>
      </c>
      <c r="Y159" s="10">
        <f t="shared" si="188"/>
        <v>29.197645939195347</v>
      </c>
      <c r="Z159" s="10">
        <f t="shared" si="189"/>
        <v>1444.6856027045251</v>
      </c>
      <c r="AA159" s="16">
        <f t="shared" si="190"/>
        <v>26.921410146978353</v>
      </c>
      <c r="AB159" s="6"/>
      <c r="AC159" s="9">
        <f t="shared" si="191"/>
        <v>132</v>
      </c>
      <c r="AD159" s="10">
        <f t="shared" si="192"/>
        <v>64.61</v>
      </c>
      <c r="AE159" s="10">
        <f t="shared" si="193"/>
        <v>5</v>
      </c>
      <c r="AF159" s="10">
        <f t="shared" si="194"/>
        <v>59.61</v>
      </c>
      <c r="AG159" s="10">
        <f t="shared" si="195"/>
        <v>4.5078794993530336</v>
      </c>
      <c r="AH159" s="10">
        <f t="shared" si="196"/>
        <v>55.102120500646969</v>
      </c>
      <c r="AI159" s="10">
        <f t="shared" si="197"/>
        <v>3325.807504014128</v>
      </c>
      <c r="AJ159" s="16">
        <f t="shared" si="198"/>
        <v>51.860235825768378</v>
      </c>
      <c r="AK159" s="6"/>
      <c r="AL159" s="9">
        <f t="shared" si="199"/>
        <v>132</v>
      </c>
      <c r="AM159" s="10">
        <f t="shared" si="200"/>
        <v>124.91</v>
      </c>
      <c r="AN159" s="10">
        <f t="shared" si="201"/>
        <v>10</v>
      </c>
      <c r="AO159" s="10">
        <f t="shared" si="202"/>
        <v>114.91</v>
      </c>
      <c r="AP159" s="10">
        <f t="shared" si="203"/>
        <v>10.692262149194129</v>
      </c>
      <c r="AQ159" s="10">
        <f t="shared" si="204"/>
        <v>104.21773785080586</v>
      </c>
      <c r="AR159" s="10">
        <f t="shared" si="205"/>
        <v>7443.2614262862253</v>
      </c>
      <c r="AS159" s="16">
        <f t="shared" si="206"/>
        <v>100.26098215441461</v>
      </c>
      <c r="AU159" s="2"/>
      <c r="AV159" s="2"/>
      <c r="AW159" s="2"/>
      <c r="AX159" s="2"/>
      <c r="AY159" s="9">
        <f t="shared" si="207"/>
        <v>132</v>
      </c>
      <c r="AZ159" s="31">
        <f t="shared" si="208"/>
        <v>132</v>
      </c>
      <c r="BA159" s="31">
        <f t="shared" si="177"/>
        <v>0</v>
      </c>
      <c r="BB159" s="10">
        <f t="shared" si="249"/>
        <v>30</v>
      </c>
      <c r="BC159" s="28">
        <f t="shared" si="209"/>
        <v>30</v>
      </c>
      <c r="BD159" s="10">
        <f t="shared" si="210"/>
        <v>0</v>
      </c>
      <c r="BE159" s="10">
        <f t="shared" si="250"/>
        <v>0</v>
      </c>
      <c r="BF159" s="44">
        <f t="shared" si="211"/>
        <v>60000</v>
      </c>
      <c r="BG159" s="80">
        <f t="shared" si="212"/>
        <v>24.079973297833948</v>
      </c>
      <c r="BH159" s="118"/>
      <c r="BI159" s="9">
        <f t="shared" si="213"/>
        <v>132</v>
      </c>
      <c r="BJ159" s="28">
        <f t="shared" si="214"/>
        <v>66.599999999999994</v>
      </c>
      <c r="BK159" s="28">
        <f t="shared" si="215"/>
        <v>5.5</v>
      </c>
      <c r="BL159" s="28">
        <f t="shared" si="216"/>
        <v>61.1</v>
      </c>
      <c r="BM159" s="28">
        <f t="shared" si="217"/>
        <v>6.8237562485574381</v>
      </c>
      <c r="BN159" s="28">
        <f t="shared" si="218"/>
        <v>54.276243751442564</v>
      </c>
      <c r="BO159" s="36">
        <f t="shared" si="219"/>
        <v>4494.8945886201827</v>
      </c>
      <c r="BP159" s="80">
        <f t="shared" si="220"/>
        <v>53.457540721191357</v>
      </c>
      <c r="BQ159" s="9">
        <f t="shared" si="221"/>
        <v>132</v>
      </c>
      <c r="BR159" s="28">
        <f t="shared" si="222"/>
        <v>76.53</v>
      </c>
      <c r="BS159" s="28">
        <f t="shared" si="223"/>
        <v>6.5</v>
      </c>
      <c r="BT159" s="28">
        <f t="shared" si="224"/>
        <v>70.03</v>
      </c>
      <c r="BU159" s="28">
        <f t="shared" si="225"/>
        <v>9.1960949393431921</v>
      </c>
      <c r="BV159" s="28">
        <f t="shared" si="226"/>
        <v>60.833905060656811</v>
      </c>
      <c r="BW159" s="36">
        <f t="shared" si="227"/>
        <v>5747.2260566297809</v>
      </c>
      <c r="BX159" s="80">
        <f t="shared" si="228"/>
        <v>61.428011882774399</v>
      </c>
      <c r="BY159" s="9">
        <f t="shared" si="229"/>
        <v>132</v>
      </c>
      <c r="BZ159" s="28">
        <f t="shared" si="230"/>
        <v>80.33</v>
      </c>
      <c r="CA159" s="28">
        <f t="shared" si="231"/>
        <v>7</v>
      </c>
      <c r="CB159" s="28">
        <f t="shared" si="232"/>
        <v>73.33</v>
      </c>
      <c r="CC159" s="28">
        <f t="shared" si="233"/>
        <v>11.145366005500939</v>
      </c>
      <c r="CD159" s="28">
        <f t="shared" si="234"/>
        <v>62.184633994499059</v>
      </c>
      <c r="CE159" s="36">
        <f t="shared" si="235"/>
        <v>6625.0349693060643</v>
      </c>
      <c r="CF159" s="80">
        <f t="shared" si="236"/>
        <v>64.478141833833362</v>
      </c>
      <c r="CG159" s="9">
        <f t="shared" si="237"/>
        <v>0</v>
      </c>
      <c r="CH159" s="28">
        <f t="shared" si="238"/>
        <v>0</v>
      </c>
      <c r="CI159" s="28">
        <f t="shared" si="239"/>
        <v>0</v>
      </c>
      <c r="CJ159" s="28">
        <f t="shared" si="240"/>
        <v>0</v>
      </c>
      <c r="CK159" s="28">
        <f t="shared" si="241"/>
        <v>0</v>
      </c>
      <c r="CL159" s="28">
        <f t="shared" si="242"/>
        <v>0</v>
      </c>
      <c r="CM159" s="36">
        <f t="shared" si="243"/>
        <v>0</v>
      </c>
      <c r="CN159" s="80">
        <f t="shared" si="244"/>
        <v>0</v>
      </c>
      <c r="CO159" s="9">
        <f t="shared" si="245"/>
        <v>132</v>
      </c>
      <c r="CP159" s="28">
        <f t="shared" si="246"/>
        <v>650.65651834317919</v>
      </c>
      <c r="CQ159" s="28">
        <f t="shared" si="168"/>
        <v>53.5</v>
      </c>
      <c r="CR159" s="28">
        <f t="shared" si="169"/>
        <v>597.15651834317919</v>
      </c>
      <c r="CS159" s="28">
        <f t="shared" si="170"/>
        <v>76.234460841059715</v>
      </c>
      <c r="CT159" s="28">
        <f t="shared" si="171"/>
        <v>520.92205750211951</v>
      </c>
      <c r="CU159" s="36">
        <f t="shared" si="172"/>
        <v>45219.75444713371</v>
      </c>
      <c r="CV159" s="122">
        <f t="shared" si="173"/>
        <v>0</v>
      </c>
      <c r="CW159" s="125">
        <f t="shared" si="174"/>
        <v>597.15651834317919</v>
      </c>
      <c r="CX159" s="138">
        <f t="shared" si="175"/>
        <v>1127.1765183431792</v>
      </c>
    </row>
    <row r="160" spans="2:102" x14ac:dyDescent="0.3">
      <c r="B160" s="86">
        <v>133</v>
      </c>
      <c r="C160" s="155">
        <f t="shared" si="178"/>
        <v>1127.1765183431792</v>
      </c>
      <c r="D160" s="10">
        <f t="shared" si="179"/>
        <v>120</v>
      </c>
      <c r="E160" s="10">
        <f t="shared" si="180"/>
        <v>1007.1765183431792</v>
      </c>
      <c r="F160" s="10">
        <f t="shared" si="181"/>
        <v>119.03498619596536</v>
      </c>
      <c r="G160" s="10">
        <f t="shared" si="182"/>
        <v>888.14153214721387</v>
      </c>
      <c r="H160" s="10">
        <f t="shared" si="176"/>
        <v>133412.52306254741</v>
      </c>
      <c r="I160" s="146">
        <f t="shared" si="247"/>
        <v>-1007.1765183431792</v>
      </c>
      <c r="J160" s="147">
        <f t="shared" si="248"/>
        <v>-1127.1765183431792</v>
      </c>
      <c r="S160" s="86">
        <v>133</v>
      </c>
      <c r="T160" s="9">
        <f t="shared" si="183"/>
        <v>133</v>
      </c>
      <c r="U160" s="10">
        <f t="shared" si="184"/>
        <v>33.54</v>
      </c>
      <c r="V160" s="10">
        <f t="shared" si="185"/>
        <v>2.5</v>
      </c>
      <c r="W160" s="10">
        <f t="shared" si="186"/>
        <v>31.04</v>
      </c>
      <c r="X160" s="10">
        <f t="shared" si="187"/>
        <v>1.8058570033806562</v>
      </c>
      <c r="Y160" s="10">
        <f t="shared" si="188"/>
        <v>29.234142996619344</v>
      </c>
      <c r="Z160" s="10">
        <f t="shared" si="189"/>
        <v>1415.4514597079058</v>
      </c>
      <c r="AA160" s="16">
        <f t="shared" si="190"/>
        <v>26.876615787332803</v>
      </c>
      <c r="AB160" s="6"/>
      <c r="AC160" s="9">
        <f t="shared" si="191"/>
        <v>133</v>
      </c>
      <c r="AD160" s="10">
        <f t="shared" si="192"/>
        <v>64.61</v>
      </c>
      <c r="AE160" s="10">
        <f t="shared" si="193"/>
        <v>5</v>
      </c>
      <c r="AF160" s="10">
        <f t="shared" si="194"/>
        <v>59.61</v>
      </c>
      <c r="AG160" s="10">
        <f t="shared" si="195"/>
        <v>4.4344100053521709</v>
      </c>
      <c r="AH160" s="10">
        <f t="shared" si="196"/>
        <v>55.175589994647829</v>
      </c>
      <c r="AI160" s="10">
        <f t="shared" si="197"/>
        <v>3270.6319140194801</v>
      </c>
      <c r="AJ160" s="16">
        <f t="shared" si="198"/>
        <v>51.773945915908541</v>
      </c>
      <c r="AK160" s="6"/>
      <c r="AL160" s="9">
        <f t="shared" si="199"/>
        <v>133</v>
      </c>
      <c r="AM160" s="10">
        <f t="shared" si="200"/>
        <v>124.91</v>
      </c>
      <c r="AN160" s="10">
        <f t="shared" si="201"/>
        <v>10</v>
      </c>
      <c r="AO160" s="10">
        <f t="shared" si="202"/>
        <v>114.91</v>
      </c>
      <c r="AP160" s="10">
        <f t="shared" si="203"/>
        <v>10.544620353905486</v>
      </c>
      <c r="AQ160" s="10">
        <f t="shared" si="204"/>
        <v>104.36537964609451</v>
      </c>
      <c r="AR160" s="10">
        <f t="shared" si="205"/>
        <v>7338.8960466401304</v>
      </c>
      <c r="AS160" s="16">
        <f t="shared" si="206"/>
        <v>100.09415855681992</v>
      </c>
      <c r="AU160" s="2"/>
      <c r="AV160" s="2"/>
      <c r="AW160" s="2"/>
      <c r="AX160" s="2"/>
      <c r="AY160" s="9">
        <f t="shared" si="207"/>
        <v>133</v>
      </c>
      <c r="AZ160" s="31">
        <f t="shared" si="208"/>
        <v>133</v>
      </c>
      <c r="BA160" s="31">
        <f t="shared" si="177"/>
        <v>0</v>
      </c>
      <c r="BB160" s="10">
        <f t="shared" si="249"/>
        <v>30</v>
      </c>
      <c r="BC160" s="28">
        <f t="shared" si="209"/>
        <v>30</v>
      </c>
      <c r="BD160" s="10">
        <f t="shared" si="210"/>
        <v>0</v>
      </c>
      <c r="BE160" s="10">
        <f t="shared" si="250"/>
        <v>0</v>
      </c>
      <c r="BF160" s="44">
        <f t="shared" si="211"/>
        <v>60000</v>
      </c>
      <c r="BG160" s="80">
        <f t="shared" si="212"/>
        <v>24.03990678652308</v>
      </c>
      <c r="BH160" s="118"/>
      <c r="BI160" s="9">
        <f t="shared" si="213"/>
        <v>133</v>
      </c>
      <c r="BJ160" s="28">
        <f t="shared" si="214"/>
        <v>66.599999999999994</v>
      </c>
      <c r="BK160" s="28">
        <f t="shared" si="215"/>
        <v>5.5</v>
      </c>
      <c r="BL160" s="28">
        <f t="shared" si="216"/>
        <v>61.1</v>
      </c>
      <c r="BM160" s="28">
        <f t="shared" si="217"/>
        <v>6.7423418829302735</v>
      </c>
      <c r="BN160" s="28">
        <f t="shared" si="218"/>
        <v>54.357658117069725</v>
      </c>
      <c r="BO160" s="36">
        <f t="shared" si="219"/>
        <v>4440.5369305031127</v>
      </c>
      <c r="BP160" s="80">
        <f t="shared" si="220"/>
        <v>53.368593066081232</v>
      </c>
      <c r="BQ160" s="9">
        <f t="shared" si="221"/>
        <v>133</v>
      </c>
      <c r="BR160" s="28">
        <f t="shared" si="222"/>
        <v>76.53</v>
      </c>
      <c r="BS160" s="28">
        <f t="shared" si="223"/>
        <v>6.5</v>
      </c>
      <c r="BT160" s="28">
        <f t="shared" si="224"/>
        <v>70.03</v>
      </c>
      <c r="BU160" s="28">
        <f t="shared" si="225"/>
        <v>9.09977458966382</v>
      </c>
      <c r="BV160" s="28">
        <f t="shared" si="226"/>
        <v>60.930225410336178</v>
      </c>
      <c r="BW160" s="36">
        <f t="shared" si="227"/>
        <v>5686.2958312194451</v>
      </c>
      <c r="BX160" s="80">
        <f t="shared" si="228"/>
        <v>61.325802212420378</v>
      </c>
      <c r="BY160" s="9">
        <f t="shared" si="229"/>
        <v>133</v>
      </c>
      <c r="BZ160" s="28">
        <f t="shared" si="230"/>
        <v>80.33</v>
      </c>
      <c r="CA160" s="28">
        <f t="shared" si="231"/>
        <v>7</v>
      </c>
      <c r="CB160" s="28">
        <f t="shared" si="232"/>
        <v>73.33</v>
      </c>
      <c r="CC160" s="28">
        <f t="shared" si="233"/>
        <v>11.04172494884344</v>
      </c>
      <c r="CD160" s="28">
        <f t="shared" si="234"/>
        <v>62.28827505115656</v>
      </c>
      <c r="CE160" s="36">
        <f t="shared" si="235"/>
        <v>6562.7466942549081</v>
      </c>
      <c r="CF160" s="80">
        <f t="shared" si="236"/>
        <v>64.370857072046633</v>
      </c>
      <c r="CG160" s="9">
        <f t="shared" si="237"/>
        <v>0</v>
      </c>
      <c r="CH160" s="28">
        <f t="shared" si="238"/>
        <v>0</v>
      </c>
      <c r="CI160" s="28">
        <f t="shared" si="239"/>
        <v>0</v>
      </c>
      <c r="CJ160" s="28">
        <f t="shared" si="240"/>
        <v>0</v>
      </c>
      <c r="CK160" s="28">
        <f t="shared" si="241"/>
        <v>0</v>
      </c>
      <c r="CL160" s="28">
        <f t="shared" si="242"/>
        <v>0</v>
      </c>
      <c r="CM160" s="36">
        <f t="shared" si="243"/>
        <v>0</v>
      </c>
      <c r="CN160" s="80">
        <f t="shared" si="244"/>
        <v>0</v>
      </c>
      <c r="CO160" s="9">
        <f t="shared" si="245"/>
        <v>133</v>
      </c>
      <c r="CP160" s="28">
        <f t="shared" si="246"/>
        <v>650.65651834317919</v>
      </c>
      <c r="CQ160" s="28">
        <f t="shared" si="168"/>
        <v>53.5</v>
      </c>
      <c r="CR160" s="28">
        <f t="shared" si="169"/>
        <v>597.15651834317919</v>
      </c>
      <c r="CS160" s="28">
        <f t="shared" si="170"/>
        <v>75.366257411889521</v>
      </c>
      <c r="CT160" s="28">
        <f t="shared" si="171"/>
        <v>521.79026093128971</v>
      </c>
      <c r="CU160" s="36">
        <f t="shared" si="172"/>
        <v>44697.964186202422</v>
      </c>
      <c r="CV160" s="122">
        <f t="shared" si="173"/>
        <v>0</v>
      </c>
      <c r="CW160" s="125">
        <f t="shared" si="174"/>
        <v>597.15651834317919</v>
      </c>
      <c r="CX160" s="138">
        <f t="shared" si="175"/>
        <v>1127.1765183431792</v>
      </c>
    </row>
    <row r="161" spans="2:102" x14ac:dyDescent="0.3">
      <c r="B161" s="86">
        <v>134</v>
      </c>
      <c r="C161" s="155">
        <f t="shared" si="178"/>
        <v>1127.1765183431792</v>
      </c>
      <c r="D161" s="10">
        <f t="shared" si="179"/>
        <v>120</v>
      </c>
      <c r="E161" s="10">
        <f t="shared" si="180"/>
        <v>1007.1765183431792</v>
      </c>
      <c r="F161" s="10">
        <f t="shared" si="181"/>
        <v>117.62555153868203</v>
      </c>
      <c r="G161" s="10">
        <f t="shared" si="182"/>
        <v>889.55096680449719</v>
      </c>
      <c r="H161" s="10">
        <f t="shared" si="176"/>
        <v>132522.97209574288</v>
      </c>
      <c r="I161" s="146">
        <f t="shared" si="247"/>
        <v>-1007.1765183431792</v>
      </c>
      <c r="J161" s="147">
        <f t="shared" si="248"/>
        <v>-1127.1765183431792</v>
      </c>
      <c r="S161" s="86">
        <v>134</v>
      </c>
      <c r="T161" s="9">
        <f t="shared" si="183"/>
        <v>134</v>
      </c>
      <c r="U161" s="10">
        <f t="shared" si="184"/>
        <v>33.54</v>
      </c>
      <c r="V161" s="10">
        <f t="shared" si="185"/>
        <v>2.5</v>
      </c>
      <c r="W161" s="10">
        <f t="shared" si="186"/>
        <v>31.04</v>
      </c>
      <c r="X161" s="10">
        <f t="shared" si="187"/>
        <v>1.7693143246348821</v>
      </c>
      <c r="Y161" s="10">
        <f t="shared" si="188"/>
        <v>29.270685675365115</v>
      </c>
      <c r="Z161" s="10">
        <f t="shared" si="189"/>
        <v>1386.1807740325407</v>
      </c>
      <c r="AA161" s="16">
        <f t="shared" si="190"/>
        <v>26.831895960731583</v>
      </c>
      <c r="AB161" s="6"/>
      <c r="AC161" s="9">
        <f t="shared" si="191"/>
        <v>134</v>
      </c>
      <c r="AD161" s="10">
        <f t="shared" si="192"/>
        <v>64.61</v>
      </c>
      <c r="AE161" s="10">
        <f t="shared" si="193"/>
        <v>5</v>
      </c>
      <c r="AF161" s="10">
        <f t="shared" si="194"/>
        <v>59.61</v>
      </c>
      <c r="AG161" s="10">
        <f t="shared" si="195"/>
        <v>4.3608425520259733</v>
      </c>
      <c r="AH161" s="10">
        <f t="shared" si="196"/>
        <v>55.249157447974028</v>
      </c>
      <c r="AI161" s="10">
        <f t="shared" si="197"/>
        <v>3215.382756571506</v>
      </c>
      <c r="AJ161" s="16">
        <f t="shared" si="198"/>
        <v>51.687799583269758</v>
      </c>
      <c r="AK161" s="6"/>
      <c r="AL161" s="9">
        <f t="shared" si="199"/>
        <v>134</v>
      </c>
      <c r="AM161" s="10">
        <f t="shared" si="200"/>
        <v>124.91</v>
      </c>
      <c r="AN161" s="10">
        <f t="shared" si="201"/>
        <v>10</v>
      </c>
      <c r="AO161" s="10">
        <f t="shared" si="202"/>
        <v>114.91</v>
      </c>
      <c r="AP161" s="10">
        <f t="shared" si="203"/>
        <v>10.396769399406852</v>
      </c>
      <c r="AQ161" s="10">
        <f t="shared" si="204"/>
        <v>104.51323060059315</v>
      </c>
      <c r="AR161" s="10">
        <f t="shared" si="205"/>
        <v>7234.3828160395369</v>
      </c>
      <c r="AS161" s="16">
        <f t="shared" si="206"/>
        <v>99.927612535926713</v>
      </c>
      <c r="AU161" s="2"/>
      <c r="AV161" s="2"/>
      <c r="AW161" s="2"/>
      <c r="AX161" s="2"/>
      <c r="AY161" s="9">
        <f t="shared" si="207"/>
        <v>134</v>
      </c>
      <c r="AZ161" s="31">
        <f t="shared" si="208"/>
        <v>134</v>
      </c>
      <c r="BA161" s="31">
        <f t="shared" si="177"/>
        <v>0</v>
      </c>
      <c r="BB161" s="10">
        <f t="shared" si="249"/>
        <v>30</v>
      </c>
      <c r="BC161" s="28">
        <f t="shared" si="209"/>
        <v>30</v>
      </c>
      <c r="BD161" s="10">
        <f t="shared" si="210"/>
        <v>0</v>
      </c>
      <c r="BE161" s="10">
        <f t="shared" si="250"/>
        <v>0</v>
      </c>
      <c r="BF161" s="44">
        <f t="shared" si="211"/>
        <v>60000</v>
      </c>
      <c r="BG161" s="80">
        <f t="shared" si="212"/>
        <v>23.999906941620381</v>
      </c>
      <c r="BH161" s="118"/>
      <c r="BI161" s="9">
        <f t="shared" si="213"/>
        <v>134</v>
      </c>
      <c r="BJ161" s="28">
        <f t="shared" si="214"/>
        <v>66.599999999999994</v>
      </c>
      <c r="BK161" s="28">
        <f t="shared" si="215"/>
        <v>5.5</v>
      </c>
      <c r="BL161" s="28">
        <f t="shared" si="216"/>
        <v>61.1</v>
      </c>
      <c r="BM161" s="28">
        <f t="shared" si="217"/>
        <v>6.660805395754668</v>
      </c>
      <c r="BN161" s="28">
        <f t="shared" si="218"/>
        <v>54.43919460424533</v>
      </c>
      <c r="BO161" s="36">
        <f t="shared" si="219"/>
        <v>4386.0977358988675</v>
      </c>
      <c r="BP161" s="80">
        <f t="shared" si="220"/>
        <v>53.279793410397239</v>
      </c>
      <c r="BQ161" s="9">
        <f t="shared" si="221"/>
        <v>134</v>
      </c>
      <c r="BR161" s="28">
        <f t="shared" si="222"/>
        <v>76.53</v>
      </c>
      <c r="BS161" s="28">
        <f t="shared" si="223"/>
        <v>6.5</v>
      </c>
      <c r="BT161" s="28">
        <f t="shared" si="224"/>
        <v>70.03</v>
      </c>
      <c r="BU161" s="28">
        <f t="shared" si="225"/>
        <v>9.00330173276412</v>
      </c>
      <c r="BV161" s="28">
        <f t="shared" si="226"/>
        <v>61.026698267235879</v>
      </c>
      <c r="BW161" s="36">
        <f t="shared" si="227"/>
        <v>5625.2691329522095</v>
      </c>
      <c r="BX161" s="80">
        <f t="shared" si="228"/>
        <v>61.223762608073585</v>
      </c>
      <c r="BY161" s="9">
        <f t="shared" si="229"/>
        <v>134</v>
      </c>
      <c r="BZ161" s="28">
        <f t="shared" si="230"/>
        <v>80.33</v>
      </c>
      <c r="CA161" s="28">
        <f t="shared" si="231"/>
        <v>7</v>
      </c>
      <c r="CB161" s="28">
        <f t="shared" si="232"/>
        <v>73.33</v>
      </c>
      <c r="CC161" s="28">
        <f t="shared" si="233"/>
        <v>10.937911157091513</v>
      </c>
      <c r="CD161" s="28">
        <f t="shared" si="234"/>
        <v>62.392088842908485</v>
      </c>
      <c r="CE161" s="36">
        <f t="shared" si="235"/>
        <v>6500.3546054119997</v>
      </c>
      <c r="CF161" s="80">
        <f t="shared" si="236"/>
        <v>64.263750820678837</v>
      </c>
      <c r="CG161" s="9">
        <f t="shared" si="237"/>
        <v>0</v>
      </c>
      <c r="CH161" s="28">
        <f t="shared" si="238"/>
        <v>0</v>
      </c>
      <c r="CI161" s="28">
        <f t="shared" si="239"/>
        <v>0</v>
      </c>
      <c r="CJ161" s="28">
        <f t="shared" si="240"/>
        <v>0</v>
      </c>
      <c r="CK161" s="28">
        <f t="shared" si="241"/>
        <v>0</v>
      </c>
      <c r="CL161" s="28">
        <f t="shared" si="242"/>
        <v>0</v>
      </c>
      <c r="CM161" s="36">
        <f t="shared" si="243"/>
        <v>0</v>
      </c>
      <c r="CN161" s="80">
        <f t="shared" si="244"/>
        <v>0</v>
      </c>
      <c r="CO161" s="9">
        <f t="shared" si="245"/>
        <v>134</v>
      </c>
      <c r="CP161" s="28">
        <f t="shared" si="246"/>
        <v>650.65651834317919</v>
      </c>
      <c r="CQ161" s="28">
        <f t="shared" si="168"/>
        <v>53.5</v>
      </c>
      <c r="CR161" s="28">
        <f t="shared" si="169"/>
        <v>597.15651834317919</v>
      </c>
      <c r="CS161" s="28">
        <f t="shared" si="170"/>
        <v>74.496606977004035</v>
      </c>
      <c r="CT161" s="28">
        <f t="shared" si="171"/>
        <v>522.65991136617515</v>
      </c>
      <c r="CU161" s="36">
        <f t="shared" si="172"/>
        <v>44175.30427483625</v>
      </c>
      <c r="CV161" s="122">
        <f t="shared" si="173"/>
        <v>0</v>
      </c>
      <c r="CW161" s="125">
        <f t="shared" si="174"/>
        <v>597.15651834317919</v>
      </c>
      <c r="CX161" s="138">
        <f t="shared" si="175"/>
        <v>1127.1765183431792</v>
      </c>
    </row>
    <row r="162" spans="2:102" x14ac:dyDescent="0.3">
      <c r="B162" s="86">
        <v>135</v>
      </c>
      <c r="C162" s="155">
        <f t="shared" si="178"/>
        <v>1127.1765183431792</v>
      </c>
      <c r="D162" s="10">
        <f t="shared" si="179"/>
        <v>120</v>
      </c>
      <c r="E162" s="10">
        <f t="shared" si="180"/>
        <v>1007.1765183431792</v>
      </c>
      <c r="F162" s="10">
        <f t="shared" si="181"/>
        <v>116.21386616379509</v>
      </c>
      <c r="G162" s="10">
        <f t="shared" si="182"/>
        <v>890.96265217938412</v>
      </c>
      <c r="H162" s="10">
        <f t="shared" si="176"/>
        <v>131632.00944356353</v>
      </c>
      <c r="I162" s="146">
        <f t="shared" si="247"/>
        <v>-1007.1765183431792</v>
      </c>
      <c r="J162" s="147">
        <f t="shared" si="248"/>
        <v>-1127.1765183431792</v>
      </c>
      <c r="S162" s="86">
        <v>135</v>
      </c>
      <c r="T162" s="9">
        <f t="shared" si="183"/>
        <v>135</v>
      </c>
      <c r="U162" s="10">
        <f t="shared" si="184"/>
        <v>33.54</v>
      </c>
      <c r="V162" s="10">
        <f t="shared" si="185"/>
        <v>2.5</v>
      </c>
      <c r="W162" s="10">
        <f t="shared" si="186"/>
        <v>31.04</v>
      </c>
      <c r="X162" s="10">
        <f t="shared" si="187"/>
        <v>1.7327259675406756</v>
      </c>
      <c r="Y162" s="10">
        <f t="shared" si="188"/>
        <v>29.307274032459322</v>
      </c>
      <c r="Z162" s="10">
        <f t="shared" si="189"/>
        <v>1356.8735000000813</v>
      </c>
      <c r="AA162" s="16">
        <f t="shared" si="190"/>
        <v>26.787250543159647</v>
      </c>
      <c r="AB162" s="6"/>
      <c r="AC162" s="9">
        <f t="shared" si="191"/>
        <v>135</v>
      </c>
      <c r="AD162" s="10">
        <f t="shared" si="192"/>
        <v>64.61</v>
      </c>
      <c r="AE162" s="10">
        <f t="shared" si="193"/>
        <v>5</v>
      </c>
      <c r="AF162" s="10">
        <f t="shared" si="194"/>
        <v>59.61</v>
      </c>
      <c r="AG162" s="10">
        <f t="shared" si="195"/>
        <v>4.2871770087620078</v>
      </c>
      <c r="AH162" s="10">
        <f t="shared" si="196"/>
        <v>55.322822991237992</v>
      </c>
      <c r="AI162" s="10">
        <f t="shared" si="197"/>
        <v>3160.0599335802681</v>
      </c>
      <c r="AJ162" s="16">
        <f t="shared" si="198"/>
        <v>51.601796588954826</v>
      </c>
      <c r="AK162" s="6"/>
      <c r="AL162" s="9">
        <f t="shared" si="199"/>
        <v>135</v>
      </c>
      <c r="AM162" s="10">
        <f t="shared" si="200"/>
        <v>124.91</v>
      </c>
      <c r="AN162" s="10">
        <f t="shared" si="201"/>
        <v>10</v>
      </c>
      <c r="AO162" s="10">
        <f t="shared" si="202"/>
        <v>114.91</v>
      </c>
      <c r="AP162" s="10">
        <f t="shared" si="203"/>
        <v>10.248708989389344</v>
      </c>
      <c r="AQ162" s="10">
        <f t="shared" si="204"/>
        <v>104.66129101061065</v>
      </c>
      <c r="AR162" s="10">
        <f t="shared" si="205"/>
        <v>7129.7215250289264</v>
      </c>
      <c r="AS162" s="16">
        <f t="shared" si="206"/>
        <v>99.761343629876919</v>
      </c>
      <c r="AU162" s="2"/>
      <c r="AV162" s="2"/>
      <c r="AW162" s="2"/>
      <c r="AX162" s="2"/>
      <c r="AY162" s="9">
        <f t="shared" si="207"/>
        <v>135</v>
      </c>
      <c r="AZ162" s="31">
        <f t="shared" si="208"/>
        <v>135</v>
      </c>
      <c r="BA162" s="31">
        <f t="shared" si="177"/>
        <v>0</v>
      </c>
      <c r="BB162" s="10">
        <f t="shared" si="249"/>
        <v>30</v>
      </c>
      <c r="BC162" s="28">
        <f t="shared" si="209"/>
        <v>30</v>
      </c>
      <c r="BD162" s="10">
        <f t="shared" si="210"/>
        <v>0</v>
      </c>
      <c r="BE162" s="10">
        <f t="shared" si="250"/>
        <v>0</v>
      </c>
      <c r="BF162" s="44">
        <f t="shared" si="211"/>
        <v>60000</v>
      </c>
      <c r="BG162" s="80">
        <f t="shared" si="212"/>
        <v>23.959973652200045</v>
      </c>
      <c r="BH162" s="118"/>
      <c r="BI162" s="9">
        <f t="shared" si="213"/>
        <v>135</v>
      </c>
      <c r="BJ162" s="28">
        <f t="shared" si="214"/>
        <v>66.599999999999994</v>
      </c>
      <c r="BK162" s="28">
        <f t="shared" si="215"/>
        <v>5.5</v>
      </c>
      <c r="BL162" s="28">
        <f t="shared" si="216"/>
        <v>61.1</v>
      </c>
      <c r="BM162" s="28">
        <f t="shared" si="217"/>
        <v>6.5791466038483009</v>
      </c>
      <c r="BN162" s="28">
        <f t="shared" si="218"/>
        <v>54.520853396151701</v>
      </c>
      <c r="BO162" s="36">
        <f t="shared" si="219"/>
        <v>4331.5768825027162</v>
      </c>
      <c r="BP162" s="80">
        <f t="shared" si="220"/>
        <v>53.19114150788409</v>
      </c>
      <c r="BQ162" s="9">
        <f t="shared" si="221"/>
        <v>135</v>
      </c>
      <c r="BR162" s="28">
        <f t="shared" si="222"/>
        <v>76.53</v>
      </c>
      <c r="BS162" s="28">
        <f t="shared" si="223"/>
        <v>6.5</v>
      </c>
      <c r="BT162" s="28">
        <f t="shared" si="224"/>
        <v>70.03</v>
      </c>
      <c r="BU162" s="28">
        <f t="shared" si="225"/>
        <v>8.9066761271743307</v>
      </c>
      <c r="BV162" s="28">
        <f t="shared" si="226"/>
        <v>61.123323872825672</v>
      </c>
      <c r="BW162" s="36">
        <f t="shared" si="227"/>
        <v>5564.145809079384</v>
      </c>
      <c r="BX162" s="80">
        <f t="shared" si="228"/>
        <v>61.121892786762317</v>
      </c>
      <c r="BY162" s="9">
        <f t="shared" si="229"/>
        <v>135</v>
      </c>
      <c r="BZ162" s="28">
        <f t="shared" si="230"/>
        <v>80.33</v>
      </c>
      <c r="CA162" s="28">
        <f t="shared" si="231"/>
        <v>7</v>
      </c>
      <c r="CB162" s="28">
        <f t="shared" si="232"/>
        <v>73.33</v>
      </c>
      <c r="CC162" s="28">
        <f t="shared" si="233"/>
        <v>10.833924342353333</v>
      </c>
      <c r="CD162" s="28">
        <f t="shared" si="234"/>
        <v>62.496075657646664</v>
      </c>
      <c r="CE162" s="36">
        <f t="shared" si="235"/>
        <v>6437.8585297543532</v>
      </c>
      <c r="CF162" s="80">
        <f t="shared" si="236"/>
        <v>64.15682278270765</v>
      </c>
      <c r="CG162" s="9">
        <f t="shared" si="237"/>
        <v>0</v>
      </c>
      <c r="CH162" s="28">
        <f t="shared" si="238"/>
        <v>0</v>
      </c>
      <c r="CI162" s="28">
        <f t="shared" si="239"/>
        <v>0</v>
      </c>
      <c r="CJ162" s="28">
        <f t="shared" si="240"/>
        <v>0</v>
      </c>
      <c r="CK162" s="28">
        <f t="shared" si="241"/>
        <v>0</v>
      </c>
      <c r="CL162" s="28">
        <f t="shared" si="242"/>
        <v>0</v>
      </c>
      <c r="CM162" s="36">
        <f t="shared" si="243"/>
        <v>0</v>
      </c>
      <c r="CN162" s="80">
        <f t="shared" si="244"/>
        <v>0</v>
      </c>
      <c r="CO162" s="9">
        <f t="shared" si="245"/>
        <v>135</v>
      </c>
      <c r="CP162" s="28">
        <f t="shared" si="246"/>
        <v>650.65651834317919</v>
      </c>
      <c r="CQ162" s="28">
        <f t="shared" si="168"/>
        <v>53.5</v>
      </c>
      <c r="CR162" s="28">
        <f t="shared" si="169"/>
        <v>597.15651834317919</v>
      </c>
      <c r="CS162" s="28">
        <f t="shared" si="170"/>
        <v>73.625507124727093</v>
      </c>
      <c r="CT162" s="28">
        <f t="shared" si="171"/>
        <v>523.53101121845214</v>
      </c>
      <c r="CU162" s="36">
        <f t="shared" si="172"/>
        <v>43651.773263617797</v>
      </c>
      <c r="CV162" s="122">
        <f t="shared" si="173"/>
        <v>0</v>
      </c>
      <c r="CW162" s="125">
        <f t="shared" si="174"/>
        <v>597.15651834317919</v>
      </c>
      <c r="CX162" s="138">
        <f t="shared" si="175"/>
        <v>1127.1765183431792</v>
      </c>
    </row>
    <row r="163" spans="2:102" x14ac:dyDescent="0.3">
      <c r="B163" s="86">
        <v>136</v>
      </c>
      <c r="C163" s="155">
        <f t="shared" si="178"/>
        <v>1127.1765183431792</v>
      </c>
      <c r="D163" s="10">
        <f t="shared" si="179"/>
        <v>120</v>
      </c>
      <c r="E163" s="10">
        <f t="shared" si="180"/>
        <v>1007.1765183431792</v>
      </c>
      <c r="F163" s="10">
        <f t="shared" si="181"/>
        <v>114.7999264573148</v>
      </c>
      <c r="G163" s="10">
        <f t="shared" si="182"/>
        <v>892.3765918858644</v>
      </c>
      <c r="H163" s="10">
        <f t="shared" si="176"/>
        <v>130739.63285167766</v>
      </c>
      <c r="I163" s="146">
        <f t="shared" si="247"/>
        <v>-1007.1765183431792</v>
      </c>
      <c r="J163" s="147">
        <f t="shared" si="248"/>
        <v>-1127.1765183431792</v>
      </c>
      <c r="S163" s="86">
        <v>136</v>
      </c>
      <c r="T163" s="9">
        <f t="shared" si="183"/>
        <v>136</v>
      </c>
      <c r="U163" s="10">
        <f t="shared" si="184"/>
        <v>33.54</v>
      </c>
      <c r="V163" s="10">
        <f t="shared" si="185"/>
        <v>2.5</v>
      </c>
      <c r="W163" s="10">
        <f t="shared" si="186"/>
        <v>31.04</v>
      </c>
      <c r="X163" s="10">
        <f t="shared" si="187"/>
        <v>1.6960918750001017</v>
      </c>
      <c r="Y163" s="10">
        <f t="shared" si="188"/>
        <v>29.343908124999899</v>
      </c>
      <c r="Z163" s="10">
        <f t="shared" si="189"/>
        <v>1327.5295918750815</v>
      </c>
      <c r="AA163" s="16">
        <f t="shared" si="190"/>
        <v>26.742679410808297</v>
      </c>
      <c r="AB163" s="6"/>
      <c r="AC163" s="9">
        <f t="shared" si="191"/>
        <v>136</v>
      </c>
      <c r="AD163" s="10">
        <f t="shared" si="192"/>
        <v>64.61</v>
      </c>
      <c r="AE163" s="10">
        <f t="shared" si="193"/>
        <v>5</v>
      </c>
      <c r="AF163" s="10">
        <f t="shared" si="194"/>
        <v>59.61</v>
      </c>
      <c r="AG163" s="10">
        <f t="shared" si="195"/>
        <v>4.2134132447736912</v>
      </c>
      <c r="AH163" s="10">
        <f t="shared" si="196"/>
        <v>55.396586755226309</v>
      </c>
      <c r="AI163" s="10">
        <f t="shared" si="197"/>
        <v>3104.6633468250416</v>
      </c>
      <c r="AJ163" s="16">
        <f t="shared" si="198"/>
        <v>51.515936694464045</v>
      </c>
      <c r="AK163" s="6"/>
      <c r="AL163" s="9">
        <f t="shared" si="199"/>
        <v>136</v>
      </c>
      <c r="AM163" s="10">
        <f t="shared" si="200"/>
        <v>124.91</v>
      </c>
      <c r="AN163" s="10">
        <f t="shared" si="201"/>
        <v>10</v>
      </c>
      <c r="AO163" s="10">
        <f t="shared" si="202"/>
        <v>114.91</v>
      </c>
      <c r="AP163" s="10">
        <f t="shared" si="203"/>
        <v>10.100438827124313</v>
      </c>
      <c r="AQ163" s="10">
        <f t="shared" si="204"/>
        <v>104.80956117287569</v>
      </c>
      <c r="AR163" s="10">
        <f t="shared" si="205"/>
        <v>7024.9119638560505</v>
      </c>
      <c r="AS163" s="16">
        <f t="shared" si="206"/>
        <v>99.595351377580926</v>
      </c>
      <c r="AU163" s="2"/>
      <c r="AV163" s="2"/>
      <c r="AW163" s="2"/>
      <c r="AX163" s="2"/>
      <c r="AY163" s="9">
        <f t="shared" si="207"/>
        <v>136</v>
      </c>
      <c r="AZ163" s="31">
        <f t="shared" si="208"/>
        <v>136</v>
      </c>
      <c r="BA163" s="31">
        <f t="shared" si="177"/>
        <v>0</v>
      </c>
      <c r="BB163" s="10">
        <f t="shared" si="249"/>
        <v>30</v>
      </c>
      <c r="BC163" s="28">
        <f t="shared" si="209"/>
        <v>30</v>
      </c>
      <c r="BD163" s="10">
        <f t="shared" si="210"/>
        <v>0</v>
      </c>
      <c r="BE163" s="10">
        <f t="shared" si="250"/>
        <v>0</v>
      </c>
      <c r="BF163" s="44">
        <f t="shared" si="211"/>
        <v>60000</v>
      </c>
      <c r="BG163" s="80">
        <f t="shared" si="212"/>
        <v>23.920106807520838</v>
      </c>
      <c r="BH163" s="118"/>
      <c r="BI163" s="9">
        <f t="shared" si="213"/>
        <v>136</v>
      </c>
      <c r="BJ163" s="28">
        <f t="shared" si="214"/>
        <v>66.599999999999994</v>
      </c>
      <c r="BK163" s="28">
        <f t="shared" si="215"/>
        <v>5.5</v>
      </c>
      <c r="BL163" s="28">
        <f t="shared" si="216"/>
        <v>61.1</v>
      </c>
      <c r="BM163" s="28">
        <f t="shared" si="217"/>
        <v>6.4973653237540736</v>
      </c>
      <c r="BN163" s="28">
        <f t="shared" si="218"/>
        <v>54.602634676245927</v>
      </c>
      <c r="BO163" s="36">
        <f t="shared" si="219"/>
        <v>4276.9742478264707</v>
      </c>
      <c r="BP163" s="80">
        <f t="shared" si="220"/>
        <v>53.102637112696257</v>
      </c>
      <c r="BQ163" s="9">
        <f t="shared" si="221"/>
        <v>136</v>
      </c>
      <c r="BR163" s="28">
        <f t="shared" si="222"/>
        <v>76.53</v>
      </c>
      <c r="BS163" s="28">
        <f t="shared" si="223"/>
        <v>6.5</v>
      </c>
      <c r="BT163" s="28">
        <f t="shared" si="224"/>
        <v>70.03</v>
      </c>
      <c r="BU163" s="28">
        <f t="shared" si="225"/>
        <v>8.809897531042358</v>
      </c>
      <c r="BV163" s="28">
        <f t="shared" si="226"/>
        <v>61.220102468957641</v>
      </c>
      <c r="BW163" s="36">
        <f t="shared" si="227"/>
        <v>5502.9257066104265</v>
      </c>
      <c r="BX163" s="80">
        <f t="shared" si="228"/>
        <v>61.020192465985659</v>
      </c>
      <c r="BY163" s="9">
        <f t="shared" si="229"/>
        <v>136</v>
      </c>
      <c r="BZ163" s="28">
        <f t="shared" si="230"/>
        <v>80.33</v>
      </c>
      <c r="CA163" s="28">
        <f t="shared" si="231"/>
        <v>7</v>
      </c>
      <c r="CB163" s="28">
        <f t="shared" si="232"/>
        <v>73.33</v>
      </c>
      <c r="CC163" s="28">
        <f t="shared" si="233"/>
        <v>10.729764216257257</v>
      </c>
      <c r="CD163" s="28">
        <f t="shared" si="234"/>
        <v>62.60023578374274</v>
      </c>
      <c r="CE163" s="36">
        <f t="shared" si="235"/>
        <v>6375.2582939706108</v>
      </c>
      <c r="CF163" s="80">
        <f t="shared" si="236"/>
        <v>64.050072661604958</v>
      </c>
      <c r="CG163" s="9">
        <f t="shared" si="237"/>
        <v>0</v>
      </c>
      <c r="CH163" s="28">
        <f t="shared" si="238"/>
        <v>0</v>
      </c>
      <c r="CI163" s="28">
        <f t="shared" si="239"/>
        <v>0</v>
      </c>
      <c r="CJ163" s="28">
        <f t="shared" si="240"/>
        <v>0</v>
      </c>
      <c r="CK163" s="28">
        <f t="shared" si="241"/>
        <v>0</v>
      </c>
      <c r="CL163" s="28">
        <f t="shared" si="242"/>
        <v>0</v>
      </c>
      <c r="CM163" s="36">
        <f t="shared" si="243"/>
        <v>0</v>
      </c>
      <c r="CN163" s="80">
        <f t="shared" si="244"/>
        <v>0</v>
      </c>
      <c r="CO163" s="9">
        <f t="shared" si="245"/>
        <v>136</v>
      </c>
      <c r="CP163" s="28">
        <f t="shared" si="246"/>
        <v>650.65651834317919</v>
      </c>
      <c r="CQ163" s="28">
        <f t="shared" si="168"/>
        <v>53.5</v>
      </c>
      <c r="CR163" s="28">
        <f t="shared" si="169"/>
        <v>597.15651834317919</v>
      </c>
      <c r="CS163" s="28">
        <f t="shared" si="170"/>
        <v>72.752955439362992</v>
      </c>
      <c r="CT163" s="28">
        <f t="shared" si="171"/>
        <v>524.40356290381624</v>
      </c>
      <c r="CU163" s="36">
        <f t="shared" si="172"/>
        <v>43127.369700713978</v>
      </c>
      <c r="CV163" s="122">
        <f t="shared" si="173"/>
        <v>0</v>
      </c>
      <c r="CW163" s="125">
        <f t="shared" si="174"/>
        <v>597.15651834317919</v>
      </c>
      <c r="CX163" s="138">
        <f t="shared" si="175"/>
        <v>1127.1765183431792</v>
      </c>
    </row>
    <row r="164" spans="2:102" x14ac:dyDescent="0.3">
      <c r="B164" s="86">
        <v>137</v>
      </c>
      <c r="C164" s="155">
        <f t="shared" si="178"/>
        <v>1127.1765183431792</v>
      </c>
      <c r="D164" s="10">
        <f t="shared" si="179"/>
        <v>120</v>
      </c>
      <c r="E164" s="10">
        <f t="shared" si="180"/>
        <v>1007.1765183431792</v>
      </c>
      <c r="F164" s="10">
        <f t="shared" si="181"/>
        <v>113.38372879942051</v>
      </c>
      <c r="G164" s="10">
        <f t="shared" si="182"/>
        <v>893.79278954375877</v>
      </c>
      <c r="H164" s="10">
        <f t="shared" si="176"/>
        <v>129845.84006213391</v>
      </c>
      <c r="I164" s="146">
        <f t="shared" si="247"/>
        <v>-1007.1765183431792</v>
      </c>
      <c r="J164" s="147">
        <f t="shared" si="248"/>
        <v>-1127.1765183431792</v>
      </c>
      <c r="S164" s="86">
        <v>137</v>
      </c>
      <c r="T164" s="9">
        <f t="shared" si="183"/>
        <v>137</v>
      </c>
      <c r="U164" s="10">
        <f t="shared" si="184"/>
        <v>33.54</v>
      </c>
      <c r="V164" s="10">
        <f t="shared" si="185"/>
        <v>2.5</v>
      </c>
      <c r="W164" s="10">
        <f t="shared" si="186"/>
        <v>31.04</v>
      </c>
      <c r="X164" s="10">
        <f t="shared" si="187"/>
        <v>1.6594119898438517</v>
      </c>
      <c r="Y164" s="10">
        <f t="shared" si="188"/>
        <v>29.380588010156146</v>
      </c>
      <c r="Z164" s="10">
        <f t="shared" si="189"/>
        <v>1298.1490038649254</v>
      </c>
      <c r="AA164" s="16">
        <f t="shared" si="190"/>
        <v>26.698182440074838</v>
      </c>
      <c r="AB164" s="6"/>
      <c r="AC164" s="9">
        <f t="shared" si="191"/>
        <v>137</v>
      </c>
      <c r="AD164" s="10">
        <f t="shared" si="192"/>
        <v>64.61</v>
      </c>
      <c r="AE164" s="10">
        <f t="shared" si="193"/>
        <v>5</v>
      </c>
      <c r="AF164" s="10">
        <f t="shared" si="194"/>
        <v>59.61</v>
      </c>
      <c r="AG164" s="10">
        <f t="shared" si="195"/>
        <v>4.1395511291000551</v>
      </c>
      <c r="AH164" s="10">
        <f t="shared" si="196"/>
        <v>55.470448870899943</v>
      </c>
      <c r="AI164" s="10">
        <f t="shared" si="197"/>
        <v>3049.1928979541417</v>
      </c>
      <c r="AJ164" s="16">
        <f t="shared" si="198"/>
        <v>51.430219661694551</v>
      </c>
      <c r="AK164" s="6"/>
      <c r="AL164" s="9">
        <f t="shared" si="199"/>
        <v>137</v>
      </c>
      <c r="AM164" s="10">
        <f t="shared" si="200"/>
        <v>124.91</v>
      </c>
      <c r="AN164" s="10">
        <f t="shared" si="201"/>
        <v>10</v>
      </c>
      <c r="AO164" s="10">
        <f t="shared" si="202"/>
        <v>114.91</v>
      </c>
      <c r="AP164" s="10">
        <f t="shared" si="203"/>
        <v>9.951958615462738</v>
      </c>
      <c r="AQ164" s="10">
        <f t="shared" si="204"/>
        <v>104.95804138453725</v>
      </c>
      <c r="AR164" s="10">
        <f t="shared" si="205"/>
        <v>6919.9539224715136</v>
      </c>
      <c r="AS164" s="16">
        <f t="shared" si="206"/>
        <v>99.429635318716393</v>
      </c>
      <c r="AU164" s="2"/>
      <c r="AV164" s="2"/>
      <c r="AW164" s="2"/>
      <c r="AX164" s="2"/>
      <c r="AY164" s="9">
        <f t="shared" si="207"/>
        <v>137</v>
      </c>
      <c r="AZ164" s="31">
        <f t="shared" si="208"/>
        <v>137</v>
      </c>
      <c r="BA164" s="31">
        <f t="shared" si="177"/>
        <v>0</v>
      </c>
      <c r="BB164" s="10">
        <f t="shared" si="249"/>
        <v>30</v>
      </c>
      <c r="BC164" s="28">
        <f t="shared" si="209"/>
        <v>30</v>
      </c>
      <c r="BD164" s="10">
        <f t="shared" si="210"/>
        <v>0</v>
      </c>
      <c r="BE164" s="10">
        <f t="shared" si="250"/>
        <v>0</v>
      </c>
      <c r="BF164" s="44">
        <f t="shared" si="211"/>
        <v>60000</v>
      </c>
      <c r="BG164" s="80">
        <f t="shared" si="212"/>
        <v>23.880306297025793</v>
      </c>
      <c r="BH164" s="118"/>
      <c r="BI164" s="9">
        <f t="shared" si="213"/>
        <v>137</v>
      </c>
      <c r="BJ164" s="28">
        <f t="shared" si="214"/>
        <v>66.599999999999994</v>
      </c>
      <c r="BK164" s="28">
        <f t="shared" si="215"/>
        <v>5.5</v>
      </c>
      <c r="BL164" s="28">
        <f t="shared" si="216"/>
        <v>61.1</v>
      </c>
      <c r="BM164" s="28">
        <f t="shared" si="217"/>
        <v>6.4154613717397053</v>
      </c>
      <c r="BN164" s="28">
        <f t="shared" si="218"/>
        <v>54.684538628260299</v>
      </c>
      <c r="BO164" s="36">
        <f t="shared" si="219"/>
        <v>4222.2897091982104</v>
      </c>
      <c r="BP164" s="80">
        <f t="shared" si="220"/>
        <v>53.014279979397259</v>
      </c>
      <c r="BQ164" s="9">
        <f t="shared" si="221"/>
        <v>137</v>
      </c>
      <c r="BR164" s="28">
        <f t="shared" si="222"/>
        <v>76.53</v>
      </c>
      <c r="BS164" s="28">
        <f t="shared" si="223"/>
        <v>6.5</v>
      </c>
      <c r="BT164" s="28">
        <f t="shared" si="224"/>
        <v>70.03</v>
      </c>
      <c r="BU164" s="28">
        <f t="shared" si="225"/>
        <v>8.7129657021331752</v>
      </c>
      <c r="BV164" s="28">
        <f t="shared" si="226"/>
        <v>61.317034297866826</v>
      </c>
      <c r="BW164" s="36">
        <f t="shared" si="227"/>
        <v>5441.60867231256</v>
      </c>
      <c r="BX164" s="80">
        <f t="shared" si="228"/>
        <v>60.9186613637128</v>
      </c>
      <c r="BY164" s="9">
        <f t="shared" si="229"/>
        <v>137</v>
      </c>
      <c r="BZ164" s="28">
        <f t="shared" si="230"/>
        <v>80.33</v>
      </c>
      <c r="CA164" s="28">
        <f t="shared" si="231"/>
        <v>7</v>
      </c>
      <c r="CB164" s="28">
        <f t="shared" si="232"/>
        <v>73.33</v>
      </c>
      <c r="CC164" s="28">
        <f t="shared" si="233"/>
        <v>10.625430489951018</v>
      </c>
      <c r="CD164" s="28">
        <f t="shared" si="234"/>
        <v>62.704569510048984</v>
      </c>
      <c r="CE164" s="36">
        <f t="shared" si="235"/>
        <v>6312.5537244605621</v>
      </c>
      <c r="CF164" s="80">
        <f t="shared" si="236"/>
        <v>63.943500161336068</v>
      </c>
      <c r="CG164" s="9">
        <f t="shared" si="237"/>
        <v>0</v>
      </c>
      <c r="CH164" s="28">
        <f t="shared" si="238"/>
        <v>0</v>
      </c>
      <c r="CI164" s="28">
        <f t="shared" si="239"/>
        <v>0</v>
      </c>
      <c r="CJ164" s="28">
        <f t="shared" si="240"/>
        <v>0</v>
      </c>
      <c r="CK164" s="28">
        <f t="shared" si="241"/>
        <v>0</v>
      </c>
      <c r="CL164" s="28">
        <f t="shared" si="242"/>
        <v>0</v>
      </c>
      <c r="CM164" s="36">
        <f t="shared" si="243"/>
        <v>0</v>
      </c>
      <c r="CN164" s="80">
        <f t="shared" si="244"/>
        <v>0</v>
      </c>
      <c r="CO164" s="9">
        <f t="shared" si="245"/>
        <v>137</v>
      </c>
      <c r="CP164" s="28">
        <f t="shared" si="246"/>
        <v>650.65651834317919</v>
      </c>
      <c r="CQ164" s="28">
        <f t="shared" si="168"/>
        <v>53.5</v>
      </c>
      <c r="CR164" s="28">
        <f t="shared" si="169"/>
        <v>597.15651834317919</v>
      </c>
      <c r="CS164" s="28">
        <f t="shared" si="170"/>
        <v>71.878949501189965</v>
      </c>
      <c r="CT164" s="28">
        <f t="shared" si="171"/>
        <v>525.27756884198925</v>
      </c>
      <c r="CU164" s="36">
        <f t="shared" si="172"/>
        <v>42602.092131871992</v>
      </c>
      <c r="CV164" s="122">
        <f t="shared" si="173"/>
        <v>0</v>
      </c>
      <c r="CW164" s="125">
        <f t="shared" si="174"/>
        <v>597.15651834317919</v>
      </c>
      <c r="CX164" s="138">
        <f t="shared" si="175"/>
        <v>1127.1765183431792</v>
      </c>
    </row>
    <row r="165" spans="2:102" x14ac:dyDescent="0.3">
      <c r="B165" s="86">
        <v>138</v>
      </c>
      <c r="C165" s="155">
        <f t="shared" si="178"/>
        <v>1127.1765183431792</v>
      </c>
      <c r="D165" s="10">
        <f t="shared" si="179"/>
        <v>120</v>
      </c>
      <c r="E165" s="10">
        <f t="shared" si="180"/>
        <v>1007.1765183431792</v>
      </c>
      <c r="F165" s="10">
        <f t="shared" si="181"/>
        <v>111.96526956445112</v>
      </c>
      <c r="G165" s="10">
        <f t="shared" si="182"/>
        <v>895.21124877872808</v>
      </c>
      <c r="H165" s="10">
        <f t="shared" si="176"/>
        <v>128950.62881335517</v>
      </c>
      <c r="I165" s="146">
        <f t="shared" si="247"/>
        <v>-1007.1765183431792</v>
      </c>
      <c r="J165" s="147">
        <f t="shared" si="248"/>
        <v>-1127.1765183431792</v>
      </c>
      <c r="S165" s="86">
        <v>138</v>
      </c>
      <c r="T165" s="9">
        <f t="shared" si="183"/>
        <v>138</v>
      </c>
      <c r="U165" s="10">
        <f t="shared" si="184"/>
        <v>33.54</v>
      </c>
      <c r="V165" s="10">
        <f t="shared" si="185"/>
        <v>2.5</v>
      </c>
      <c r="W165" s="10">
        <f t="shared" si="186"/>
        <v>31.04</v>
      </c>
      <c r="X165" s="10">
        <f t="shared" si="187"/>
        <v>1.6226862548311567</v>
      </c>
      <c r="Y165" s="10">
        <f t="shared" si="188"/>
        <v>29.417313745168844</v>
      </c>
      <c r="Z165" s="10">
        <f t="shared" si="189"/>
        <v>1268.7316901197564</v>
      </c>
      <c r="AA165" s="16">
        <f t="shared" si="190"/>
        <v>26.653759507562231</v>
      </c>
      <c r="AB165" s="6"/>
      <c r="AC165" s="9">
        <f t="shared" si="191"/>
        <v>138</v>
      </c>
      <c r="AD165" s="10">
        <f t="shared" si="192"/>
        <v>64.61</v>
      </c>
      <c r="AE165" s="10">
        <f t="shared" si="193"/>
        <v>5</v>
      </c>
      <c r="AF165" s="10">
        <f t="shared" si="194"/>
        <v>59.61</v>
      </c>
      <c r="AG165" s="10">
        <f t="shared" si="195"/>
        <v>4.0655905306055224</v>
      </c>
      <c r="AH165" s="10">
        <f t="shared" si="196"/>
        <v>55.544409469394481</v>
      </c>
      <c r="AI165" s="10">
        <f t="shared" si="197"/>
        <v>2993.6484884847473</v>
      </c>
      <c r="AJ165" s="16">
        <f t="shared" si="198"/>
        <v>51.34464525293965</v>
      </c>
      <c r="AK165" s="6"/>
      <c r="AL165" s="9">
        <f t="shared" si="199"/>
        <v>138</v>
      </c>
      <c r="AM165" s="10">
        <f t="shared" si="200"/>
        <v>124.91</v>
      </c>
      <c r="AN165" s="10">
        <f t="shared" si="201"/>
        <v>10</v>
      </c>
      <c r="AO165" s="10">
        <f t="shared" si="202"/>
        <v>114.91</v>
      </c>
      <c r="AP165" s="10">
        <f t="shared" si="203"/>
        <v>9.8032680568346446</v>
      </c>
      <c r="AQ165" s="10">
        <f t="shared" si="204"/>
        <v>105.10673194316536</v>
      </c>
      <c r="AR165" s="10">
        <f t="shared" si="205"/>
        <v>6814.8471905283486</v>
      </c>
      <c r="AS165" s="16">
        <f t="shared" si="206"/>
        <v>99.264194993726846</v>
      </c>
      <c r="AU165" s="2"/>
      <c r="AV165" s="2"/>
      <c r="AW165" s="2"/>
      <c r="AX165" s="2"/>
      <c r="AY165" s="9">
        <f t="shared" si="207"/>
        <v>138</v>
      </c>
      <c r="AZ165" s="31">
        <f t="shared" si="208"/>
        <v>138</v>
      </c>
      <c r="BA165" s="31">
        <f t="shared" si="177"/>
        <v>0</v>
      </c>
      <c r="BB165" s="10">
        <f t="shared" si="249"/>
        <v>30</v>
      </c>
      <c r="BC165" s="28">
        <f t="shared" si="209"/>
        <v>30</v>
      </c>
      <c r="BD165" s="10">
        <f t="shared" si="210"/>
        <v>0</v>
      </c>
      <c r="BE165" s="10">
        <f t="shared" si="250"/>
        <v>0</v>
      </c>
      <c r="BF165" s="44">
        <f t="shared" si="211"/>
        <v>60000</v>
      </c>
      <c r="BG165" s="80">
        <f t="shared" si="212"/>
        <v>23.840572010341887</v>
      </c>
      <c r="BH165" s="118"/>
      <c r="BI165" s="9">
        <f t="shared" si="213"/>
        <v>138</v>
      </c>
      <c r="BJ165" s="28">
        <f t="shared" si="214"/>
        <v>66.599999999999994</v>
      </c>
      <c r="BK165" s="28">
        <f t="shared" si="215"/>
        <v>5.5</v>
      </c>
      <c r="BL165" s="28">
        <f t="shared" si="216"/>
        <v>61.1</v>
      </c>
      <c r="BM165" s="28">
        <f t="shared" si="217"/>
        <v>6.3334345637973151</v>
      </c>
      <c r="BN165" s="28">
        <f t="shared" si="218"/>
        <v>54.766565436202683</v>
      </c>
      <c r="BO165" s="36">
        <f t="shared" si="219"/>
        <v>4167.5231437620077</v>
      </c>
      <c r="BP165" s="80">
        <f t="shared" si="220"/>
        <v>52.92606986295899</v>
      </c>
      <c r="BQ165" s="9">
        <f t="shared" si="221"/>
        <v>138</v>
      </c>
      <c r="BR165" s="28">
        <f t="shared" si="222"/>
        <v>76.53</v>
      </c>
      <c r="BS165" s="28">
        <f t="shared" si="223"/>
        <v>6.5</v>
      </c>
      <c r="BT165" s="28">
        <f t="shared" si="224"/>
        <v>70.03</v>
      </c>
      <c r="BU165" s="28">
        <f t="shared" si="225"/>
        <v>8.615880397828219</v>
      </c>
      <c r="BV165" s="28">
        <f t="shared" si="226"/>
        <v>61.41411960217178</v>
      </c>
      <c r="BW165" s="36">
        <f t="shared" si="227"/>
        <v>5380.1945527103881</v>
      </c>
      <c r="BX165" s="80">
        <f t="shared" si="228"/>
        <v>60.817299198382159</v>
      </c>
      <c r="BY165" s="9">
        <f t="shared" si="229"/>
        <v>138</v>
      </c>
      <c r="BZ165" s="28">
        <f t="shared" si="230"/>
        <v>80.33</v>
      </c>
      <c r="CA165" s="28">
        <f t="shared" si="231"/>
        <v>7</v>
      </c>
      <c r="CB165" s="28">
        <f t="shared" si="232"/>
        <v>73.33</v>
      </c>
      <c r="CC165" s="28">
        <f t="shared" si="233"/>
        <v>10.520922874100938</v>
      </c>
      <c r="CD165" s="28">
        <f t="shared" si="234"/>
        <v>62.809077125899059</v>
      </c>
      <c r="CE165" s="36">
        <f t="shared" si="235"/>
        <v>6249.7446473346627</v>
      </c>
      <c r="CF165" s="80">
        <f t="shared" si="236"/>
        <v>63.837104986358796</v>
      </c>
      <c r="CG165" s="9">
        <f t="shared" si="237"/>
        <v>0</v>
      </c>
      <c r="CH165" s="28">
        <f t="shared" si="238"/>
        <v>0</v>
      </c>
      <c r="CI165" s="28">
        <f t="shared" si="239"/>
        <v>0</v>
      </c>
      <c r="CJ165" s="28">
        <f t="shared" si="240"/>
        <v>0</v>
      </c>
      <c r="CK165" s="28">
        <f t="shared" si="241"/>
        <v>0</v>
      </c>
      <c r="CL165" s="28">
        <f t="shared" si="242"/>
        <v>0</v>
      </c>
      <c r="CM165" s="36">
        <f t="shared" si="243"/>
        <v>0</v>
      </c>
      <c r="CN165" s="80">
        <f t="shared" si="244"/>
        <v>0</v>
      </c>
      <c r="CO165" s="9">
        <f t="shared" si="245"/>
        <v>138</v>
      </c>
      <c r="CP165" s="28">
        <f t="shared" si="246"/>
        <v>650.65651834317919</v>
      </c>
      <c r="CQ165" s="28">
        <f t="shared" si="168"/>
        <v>53.5</v>
      </c>
      <c r="CR165" s="28">
        <f t="shared" si="169"/>
        <v>597.15651834317919</v>
      </c>
      <c r="CS165" s="28">
        <f t="shared" si="170"/>
        <v>71.003486886453331</v>
      </c>
      <c r="CT165" s="28">
        <f t="shared" si="171"/>
        <v>526.1530314567259</v>
      </c>
      <c r="CU165" s="36">
        <f t="shared" si="172"/>
        <v>42075.939100415264</v>
      </c>
      <c r="CV165" s="122">
        <f t="shared" si="173"/>
        <v>0</v>
      </c>
      <c r="CW165" s="125">
        <f t="shared" si="174"/>
        <v>597.15651834317919</v>
      </c>
      <c r="CX165" s="138">
        <f t="shared" si="175"/>
        <v>1127.1765183431792</v>
      </c>
    </row>
    <row r="166" spans="2:102" x14ac:dyDescent="0.3">
      <c r="B166" s="86">
        <v>139</v>
      </c>
      <c r="C166" s="155">
        <f t="shared" si="178"/>
        <v>1127.1765183431792</v>
      </c>
      <c r="D166" s="10">
        <f t="shared" si="179"/>
        <v>120</v>
      </c>
      <c r="E166" s="10">
        <f t="shared" si="180"/>
        <v>1007.1765183431792</v>
      </c>
      <c r="F166" s="10">
        <f t="shared" si="181"/>
        <v>110.54454512089552</v>
      </c>
      <c r="G166" s="10">
        <f t="shared" si="182"/>
        <v>896.6319732222837</v>
      </c>
      <c r="H166" s="10">
        <f t="shared" si="176"/>
        <v>128053.9968401329</v>
      </c>
      <c r="I166" s="146">
        <f t="shared" si="247"/>
        <v>-1007.1765183431792</v>
      </c>
      <c r="J166" s="147">
        <f t="shared" si="248"/>
        <v>-1127.1765183431792</v>
      </c>
      <c r="S166" s="86">
        <v>139</v>
      </c>
      <c r="T166" s="9">
        <f t="shared" si="183"/>
        <v>139</v>
      </c>
      <c r="U166" s="10">
        <f t="shared" si="184"/>
        <v>33.54</v>
      </c>
      <c r="V166" s="10">
        <f t="shared" si="185"/>
        <v>2.5</v>
      </c>
      <c r="W166" s="10">
        <f t="shared" si="186"/>
        <v>31.04</v>
      </c>
      <c r="X166" s="10">
        <f t="shared" si="187"/>
        <v>1.5859146126496955</v>
      </c>
      <c r="Y166" s="10">
        <f t="shared" si="188"/>
        <v>29.454085387350304</v>
      </c>
      <c r="Z166" s="10">
        <f t="shared" si="189"/>
        <v>1239.2776047324062</v>
      </c>
      <c r="AA166" s="16">
        <f t="shared" si="190"/>
        <v>26.609410490078762</v>
      </c>
      <c r="AB166" s="6"/>
      <c r="AC166" s="9">
        <f t="shared" si="191"/>
        <v>139</v>
      </c>
      <c r="AD166" s="10">
        <f t="shared" si="192"/>
        <v>64.61</v>
      </c>
      <c r="AE166" s="10">
        <f t="shared" si="193"/>
        <v>5</v>
      </c>
      <c r="AF166" s="10">
        <f t="shared" si="194"/>
        <v>59.61</v>
      </c>
      <c r="AG166" s="10">
        <f t="shared" si="195"/>
        <v>3.9915313179796628</v>
      </c>
      <c r="AH166" s="10">
        <f t="shared" si="196"/>
        <v>55.618468682020335</v>
      </c>
      <c r="AI166" s="10">
        <f t="shared" si="197"/>
        <v>2938.0300198027271</v>
      </c>
      <c r="AJ166" s="16">
        <f t="shared" si="198"/>
        <v>51.259213230888165</v>
      </c>
      <c r="AK166" s="6"/>
      <c r="AL166" s="9">
        <f t="shared" si="199"/>
        <v>139</v>
      </c>
      <c r="AM166" s="10">
        <f t="shared" si="200"/>
        <v>124.91</v>
      </c>
      <c r="AN166" s="10">
        <f t="shared" si="201"/>
        <v>10</v>
      </c>
      <c r="AO166" s="10">
        <f t="shared" si="202"/>
        <v>114.91</v>
      </c>
      <c r="AP166" s="10">
        <f t="shared" si="203"/>
        <v>9.6543668532484954</v>
      </c>
      <c r="AQ166" s="10">
        <f t="shared" si="204"/>
        <v>105.25563314675151</v>
      </c>
      <c r="AR166" s="10">
        <f t="shared" si="205"/>
        <v>6709.5915573815973</v>
      </c>
      <c r="AS166" s="16">
        <f t="shared" si="206"/>
        <v>99.099029943820469</v>
      </c>
      <c r="AU166" s="2"/>
      <c r="AV166" s="2"/>
      <c r="AW166" s="2"/>
      <c r="AX166" s="2"/>
      <c r="AY166" s="9">
        <f t="shared" si="207"/>
        <v>139</v>
      </c>
      <c r="AZ166" s="31">
        <f t="shared" si="208"/>
        <v>139</v>
      </c>
      <c r="BA166" s="31">
        <f t="shared" si="177"/>
        <v>0</v>
      </c>
      <c r="BB166" s="10">
        <f t="shared" si="249"/>
        <v>30</v>
      </c>
      <c r="BC166" s="28">
        <f t="shared" si="209"/>
        <v>30</v>
      </c>
      <c r="BD166" s="10">
        <f t="shared" si="210"/>
        <v>0</v>
      </c>
      <c r="BE166" s="10">
        <f t="shared" si="250"/>
        <v>0</v>
      </c>
      <c r="BF166" s="44">
        <f t="shared" si="211"/>
        <v>60000</v>
      </c>
      <c r="BG166" s="80">
        <f t="shared" si="212"/>
        <v>23.800903837279755</v>
      </c>
      <c r="BH166" s="118"/>
      <c r="BI166" s="9">
        <f t="shared" si="213"/>
        <v>139</v>
      </c>
      <c r="BJ166" s="28">
        <f t="shared" si="214"/>
        <v>66.599999999999994</v>
      </c>
      <c r="BK166" s="28">
        <f t="shared" si="215"/>
        <v>5.5</v>
      </c>
      <c r="BL166" s="28">
        <f t="shared" si="216"/>
        <v>61.1</v>
      </c>
      <c r="BM166" s="28">
        <f t="shared" si="217"/>
        <v>6.2512847156430107</v>
      </c>
      <c r="BN166" s="28">
        <f t="shared" si="218"/>
        <v>54.848715284356992</v>
      </c>
      <c r="BO166" s="36">
        <f t="shared" si="219"/>
        <v>4112.6744284776505</v>
      </c>
      <c r="BP166" s="80">
        <f t="shared" si="220"/>
        <v>52.838006518761048</v>
      </c>
      <c r="BQ166" s="9">
        <f t="shared" si="221"/>
        <v>139</v>
      </c>
      <c r="BR166" s="28">
        <f t="shared" si="222"/>
        <v>76.53</v>
      </c>
      <c r="BS166" s="28">
        <f t="shared" si="223"/>
        <v>6.5</v>
      </c>
      <c r="BT166" s="28">
        <f t="shared" si="224"/>
        <v>70.03</v>
      </c>
      <c r="BU166" s="28">
        <f t="shared" si="225"/>
        <v>8.5186413751247816</v>
      </c>
      <c r="BV166" s="28">
        <f t="shared" si="226"/>
        <v>61.511358624875221</v>
      </c>
      <c r="BW166" s="36">
        <f t="shared" si="227"/>
        <v>5318.6831940855127</v>
      </c>
      <c r="BX166" s="80">
        <f t="shared" si="228"/>
        <v>60.716105688900655</v>
      </c>
      <c r="BY166" s="9">
        <f t="shared" si="229"/>
        <v>139</v>
      </c>
      <c r="BZ166" s="28">
        <f t="shared" si="230"/>
        <v>80.33</v>
      </c>
      <c r="CA166" s="28">
        <f t="shared" si="231"/>
        <v>7</v>
      </c>
      <c r="CB166" s="28">
        <f t="shared" si="232"/>
        <v>73.33</v>
      </c>
      <c r="CC166" s="28">
        <f t="shared" si="233"/>
        <v>10.416241078891105</v>
      </c>
      <c r="CD166" s="28">
        <f t="shared" si="234"/>
        <v>62.913758921108894</v>
      </c>
      <c r="CE166" s="36">
        <f t="shared" si="235"/>
        <v>6186.830888413554</v>
      </c>
      <c r="CF166" s="80">
        <f t="shared" si="236"/>
        <v>63.730886841622748</v>
      </c>
      <c r="CG166" s="9">
        <f t="shared" si="237"/>
        <v>0</v>
      </c>
      <c r="CH166" s="28">
        <f t="shared" si="238"/>
        <v>0</v>
      </c>
      <c r="CI166" s="28">
        <f t="shared" si="239"/>
        <v>0</v>
      </c>
      <c r="CJ166" s="28">
        <f t="shared" si="240"/>
        <v>0</v>
      </c>
      <c r="CK166" s="28">
        <f t="shared" si="241"/>
        <v>0</v>
      </c>
      <c r="CL166" s="28">
        <f t="shared" si="242"/>
        <v>0</v>
      </c>
      <c r="CM166" s="36">
        <f t="shared" si="243"/>
        <v>0</v>
      </c>
      <c r="CN166" s="80">
        <f t="shared" si="244"/>
        <v>0</v>
      </c>
      <c r="CO166" s="9">
        <f t="shared" si="245"/>
        <v>139</v>
      </c>
      <c r="CP166" s="28">
        <f t="shared" si="246"/>
        <v>650.65651834317919</v>
      </c>
      <c r="CQ166" s="28">
        <f t="shared" si="168"/>
        <v>53.5</v>
      </c>
      <c r="CR166" s="28">
        <f t="shared" si="169"/>
        <v>597.15651834317919</v>
      </c>
      <c r="CS166" s="28">
        <f t="shared" si="170"/>
        <v>70.126565167358777</v>
      </c>
      <c r="CT166" s="28">
        <f t="shared" si="171"/>
        <v>527.02995317582042</v>
      </c>
      <c r="CU166" s="36">
        <f t="shared" si="172"/>
        <v>41548.909147239443</v>
      </c>
      <c r="CV166" s="122">
        <f t="shared" si="173"/>
        <v>0</v>
      </c>
      <c r="CW166" s="125">
        <f t="shared" si="174"/>
        <v>597.15651834317919</v>
      </c>
      <c r="CX166" s="138">
        <f t="shared" si="175"/>
        <v>1127.1765183431792</v>
      </c>
    </row>
    <row r="167" spans="2:102" x14ac:dyDescent="0.3">
      <c r="B167" s="86">
        <v>140</v>
      </c>
      <c r="C167" s="155">
        <f t="shared" si="178"/>
        <v>1127.1765183431792</v>
      </c>
      <c r="D167" s="10">
        <f t="shared" si="179"/>
        <v>120</v>
      </c>
      <c r="E167" s="10">
        <f t="shared" si="180"/>
        <v>1007.1765183431792</v>
      </c>
      <c r="F167" s="10">
        <f t="shared" si="181"/>
        <v>109.12155183138327</v>
      </c>
      <c r="G167" s="10">
        <f t="shared" si="182"/>
        <v>898.0549665117959</v>
      </c>
      <c r="H167" s="10">
        <f t="shared" si="176"/>
        <v>127155.94187362109</v>
      </c>
      <c r="I167" s="146">
        <f t="shared" si="247"/>
        <v>-1007.1765183431792</v>
      </c>
      <c r="J167" s="147">
        <f t="shared" si="248"/>
        <v>-1127.1765183431792</v>
      </c>
      <c r="S167" s="86">
        <v>140</v>
      </c>
      <c r="T167" s="9">
        <f t="shared" si="183"/>
        <v>140</v>
      </c>
      <c r="U167" s="10">
        <f t="shared" si="184"/>
        <v>33.54</v>
      </c>
      <c r="V167" s="10">
        <f t="shared" si="185"/>
        <v>2.5</v>
      </c>
      <c r="W167" s="10">
        <f t="shared" si="186"/>
        <v>31.04</v>
      </c>
      <c r="X167" s="10">
        <f t="shared" si="187"/>
        <v>1.5490970059155078</v>
      </c>
      <c r="Y167" s="10">
        <f t="shared" si="188"/>
        <v>29.490902994084493</v>
      </c>
      <c r="Z167" s="10">
        <f t="shared" si="189"/>
        <v>1209.7867017383217</v>
      </c>
      <c r="AA167" s="16">
        <f t="shared" si="190"/>
        <v>26.5651352646377</v>
      </c>
      <c r="AB167" s="6"/>
      <c r="AC167" s="9">
        <f t="shared" si="191"/>
        <v>140</v>
      </c>
      <c r="AD167" s="10">
        <f t="shared" si="192"/>
        <v>64.61</v>
      </c>
      <c r="AE167" s="10">
        <f t="shared" si="193"/>
        <v>5</v>
      </c>
      <c r="AF167" s="10">
        <f t="shared" si="194"/>
        <v>59.61</v>
      </c>
      <c r="AG167" s="10">
        <f t="shared" si="195"/>
        <v>3.91737335973697</v>
      </c>
      <c r="AH167" s="10">
        <f t="shared" si="196"/>
        <v>55.692626640263029</v>
      </c>
      <c r="AI167" s="10">
        <f t="shared" si="197"/>
        <v>2882.3373931624642</v>
      </c>
      <c r="AJ167" s="16">
        <f t="shared" si="198"/>
        <v>51.173923358623789</v>
      </c>
      <c r="AK167" s="6"/>
      <c r="AL167" s="9">
        <f t="shared" si="199"/>
        <v>140</v>
      </c>
      <c r="AM167" s="10">
        <f t="shared" si="200"/>
        <v>124.91</v>
      </c>
      <c r="AN167" s="10">
        <f t="shared" si="201"/>
        <v>10</v>
      </c>
      <c r="AO167" s="10">
        <f t="shared" si="202"/>
        <v>114.91</v>
      </c>
      <c r="AP167" s="10">
        <f t="shared" si="203"/>
        <v>9.5052547062905965</v>
      </c>
      <c r="AQ167" s="10">
        <f t="shared" si="204"/>
        <v>105.4047452937094</v>
      </c>
      <c r="AR167" s="10">
        <f t="shared" si="205"/>
        <v>6604.186812087888</v>
      </c>
      <c r="AS167" s="16">
        <f t="shared" si="206"/>
        <v>98.93413971096885</v>
      </c>
      <c r="AU167" s="2"/>
      <c r="AV167" s="2"/>
      <c r="AW167" s="2"/>
      <c r="AX167" s="2"/>
      <c r="AY167" s="9">
        <f t="shared" si="207"/>
        <v>140</v>
      </c>
      <c r="AZ167" s="31">
        <f t="shared" si="208"/>
        <v>140</v>
      </c>
      <c r="BA167" s="31">
        <f t="shared" si="177"/>
        <v>0</v>
      </c>
      <c r="BB167" s="10">
        <f t="shared" si="249"/>
        <v>30</v>
      </c>
      <c r="BC167" s="28">
        <f t="shared" si="209"/>
        <v>30</v>
      </c>
      <c r="BD167" s="10">
        <f t="shared" si="210"/>
        <v>0</v>
      </c>
      <c r="BE167" s="10">
        <f t="shared" si="250"/>
        <v>0</v>
      </c>
      <c r="BF167" s="44">
        <f t="shared" si="211"/>
        <v>60000</v>
      </c>
      <c r="BG167" s="80">
        <f t="shared" si="212"/>
        <v>23.761301667833365</v>
      </c>
      <c r="BH167" s="118"/>
      <c r="BI167" s="9">
        <f t="shared" si="213"/>
        <v>140</v>
      </c>
      <c r="BJ167" s="28">
        <f t="shared" si="214"/>
        <v>66.599999999999994</v>
      </c>
      <c r="BK167" s="28">
        <f t="shared" si="215"/>
        <v>5.5</v>
      </c>
      <c r="BL167" s="28">
        <f t="shared" si="216"/>
        <v>61.1</v>
      </c>
      <c r="BM167" s="28">
        <f t="shared" si="217"/>
        <v>6.1690116427164758</v>
      </c>
      <c r="BN167" s="28">
        <f t="shared" si="218"/>
        <v>54.930988357283525</v>
      </c>
      <c r="BO167" s="36">
        <f t="shared" si="219"/>
        <v>4057.7434401203668</v>
      </c>
      <c r="BP167" s="80">
        <f t="shared" si="220"/>
        <v>52.750089702590067</v>
      </c>
      <c r="BQ167" s="9">
        <f t="shared" si="221"/>
        <v>140</v>
      </c>
      <c r="BR167" s="28">
        <f t="shared" si="222"/>
        <v>76.53</v>
      </c>
      <c r="BS167" s="28">
        <f t="shared" si="223"/>
        <v>6.5</v>
      </c>
      <c r="BT167" s="28">
        <f t="shared" si="224"/>
        <v>70.03</v>
      </c>
      <c r="BU167" s="28">
        <f t="shared" si="225"/>
        <v>8.4212483906353945</v>
      </c>
      <c r="BV167" s="28">
        <f t="shared" si="226"/>
        <v>61.608751609364603</v>
      </c>
      <c r="BW167" s="36">
        <f t="shared" si="227"/>
        <v>5257.0744424761479</v>
      </c>
      <c r="BX167" s="80">
        <f t="shared" si="228"/>
        <v>60.615080554642915</v>
      </c>
      <c r="BY167" s="9">
        <f t="shared" si="229"/>
        <v>140</v>
      </c>
      <c r="BZ167" s="28">
        <f t="shared" si="230"/>
        <v>80.33</v>
      </c>
      <c r="CA167" s="28">
        <f t="shared" si="231"/>
        <v>7</v>
      </c>
      <c r="CB167" s="28">
        <f t="shared" si="232"/>
        <v>73.33</v>
      </c>
      <c r="CC167" s="28">
        <f t="shared" si="233"/>
        <v>10.31138481402259</v>
      </c>
      <c r="CD167" s="28">
        <f t="shared" si="234"/>
        <v>63.01861518597741</v>
      </c>
      <c r="CE167" s="36">
        <f t="shared" si="235"/>
        <v>6123.812273227577</v>
      </c>
      <c r="CF167" s="80">
        <f t="shared" si="236"/>
        <v>63.62484543256847</v>
      </c>
      <c r="CG167" s="9">
        <f t="shared" si="237"/>
        <v>0</v>
      </c>
      <c r="CH167" s="28">
        <f t="shared" si="238"/>
        <v>0</v>
      </c>
      <c r="CI167" s="28">
        <f t="shared" si="239"/>
        <v>0</v>
      </c>
      <c r="CJ167" s="28">
        <f t="shared" si="240"/>
        <v>0</v>
      </c>
      <c r="CK167" s="28">
        <f t="shared" si="241"/>
        <v>0</v>
      </c>
      <c r="CL167" s="28">
        <f t="shared" si="242"/>
        <v>0</v>
      </c>
      <c r="CM167" s="36">
        <f t="shared" si="243"/>
        <v>0</v>
      </c>
      <c r="CN167" s="80">
        <f t="shared" si="244"/>
        <v>0</v>
      </c>
      <c r="CO167" s="9">
        <f t="shared" si="245"/>
        <v>140</v>
      </c>
      <c r="CP167" s="28">
        <f t="shared" si="246"/>
        <v>650.65651834317919</v>
      </c>
      <c r="CQ167" s="28">
        <f t="shared" si="168"/>
        <v>53.5</v>
      </c>
      <c r="CR167" s="28">
        <f t="shared" si="169"/>
        <v>597.15651834317919</v>
      </c>
      <c r="CS167" s="28">
        <f t="shared" si="170"/>
        <v>69.248181912065732</v>
      </c>
      <c r="CT167" s="28">
        <f t="shared" si="171"/>
        <v>527.90833643111341</v>
      </c>
      <c r="CU167" s="36">
        <f t="shared" si="172"/>
        <v>41021.000810808328</v>
      </c>
      <c r="CV167" s="122">
        <f t="shared" si="173"/>
        <v>0</v>
      </c>
      <c r="CW167" s="125">
        <f t="shared" si="174"/>
        <v>597.15651834317919</v>
      </c>
      <c r="CX167" s="138">
        <f t="shared" si="175"/>
        <v>1127.1765183431792</v>
      </c>
    </row>
    <row r="168" spans="2:102" x14ac:dyDescent="0.3">
      <c r="B168" s="86">
        <v>141</v>
      </c>
      <c r="C168" s="155">
        <f t="shared" si="178"/>
        <v>1127.1765183431792</v>
      </c>
      <c r="D168" s="10">
        <f t="shared" si="179"/>
        <v>120</v>
      </c>
      <c r="E168" s="10">
        <f t="shared" si="180"/>
        <v>1007.1765183431792</v>
      </c>
      <c r="F168" s="10">
        <f t="shared" si="181"/>
        <v>107.69628605267499</v>
      </c>
      <c r="G168" s="10">
        <f t="shared" si="182"/>
        <v>899.48023229050409</v>
      </c>
      <c r="H168" s="10">
        <f t="shared" si="176"/>
        <v>126256.46164133061</v>
      </c>
      <c r="I168" s="146">
        <f t="shared" si="247"/>
        <v>-1007.1765183431792</v>
      </c>
      <c r="J168" s="147">
        <f t="shared" si="248"/>
        <v>-1127.1765183431792</v>
      </c>
      <c r="S168" s="86">
        <v>141</v>
      </c>
      <c r="T168" s="9">
        <f t="shared" si="183"/>
        <v>141</v>
      </c>
      <c r="U168" s="10">
        <f t="shared" si="184"/>
        <v>33.54</v>
      </c>
      <c r="V168" s="10">
        <f t="shared" si="185"/>
        <v>2.5</v>
      </c>
      <c r="W168" s="10">
        <f t="shared" si="186"/>
        <v>31.04</v>
      </c>
      <c r="X168" s="10">
        <f t="shared" si="187"/>
        <v>1.512233377172902</v>
      </c>
      <c r="Y168" s="10">
        <f t="shared" si="188"/>
        <v>29.527766622827098</v>
      </c>
      <c r="Z168" s="10">
        <f t="shared" si="189"/>
        <v>1180.2589351154945</v>
      </c>
      <c r="AA168" s="16">
        <f t="shared" si="190"/>
        <v>26.520933708456937</v>
      </c>
      <c r="AB168" s="6"/>
      <c r="AC168" s="9">
        <f t="shared" si="191"/>
        <v>141</v>
      </c>
      <c r="AD168" s="10">
        <f t="shared" si="192"/>
        <v>64.61</v>
      </c>
      <c r="AE168" s="10">
        <f t="shared" si="193"/>
        <v>5</v>
      </c>
      <c r="AF168" s="10">
        <f t="shared" si="194"/>
        <v>59.61</v>
      </c>
      <c r="AG168" s="10">
        <f t="shared" si="195"/>
        <v>3.8431165242166188</v>
      </c>
      <c r="AH168" s="10">
        <f t="shared" si="196"/>
        <v>55.766883475783381</v>
      </c>
      <c r="AI168" s="10">
        <f t="shared" si="197"/>
        <v>2826.5705096866809</v>
      </c>
      <c r="AJ168" s="16">
        <f t="shared" si="198"/>
        <v>51.088775399624417</v>
      </c>
      <c r="AK168" s="6"/>
      <c r="AL168" s="9">
        <f t="shared" si="199"/>
        <v>141</v>
      </c>
      <c r="AM168" s="10">
        <f t="shared" si="200"/>
        <v>124.91</v>
      </c>
      <c r="AN168" s="10">
        <f t="shared" si="201"/>
        <v>10</v>
      </c>
      <c r="AO168" s="10">
        <f t="shared" si="202"/>
        <v>114.91</v>
      </c>
      <c r="AP168" s="10">
        <f t="shared" si="203"/>
        <v>9.3559313171245098</v>
      </c>
      <c r="AQ168" s="10">
        <f t="shared" si="204"/>
        <v>105.55406868287548</v>
      </c>
      <c r="AR168" s="10">
        <f t="shared" si="205"/>
        <v>6498.6327434050127</v>
      </c>
      <c r="AS168" s="16">
        <f t="shared" si="206"/>
        <v>98.769523837905666</v>
      </c>
      <c r="AU168" s="2"/>
      <c r="AV168" s="2"/>
      <c r="AW168" s="2"/>
      <c r="AX168" s="2"/>
      <c r="AY168" s="9">
        <f t="shared" si="207"/>
        <v>141</v>
      </c>
      <c r="AZ168" s="31">
        <f t="shared" si="208"/>
        <v>141</v>
      </c>
      <c r="BA168" s="31">
        <f t="shared" si="177"/>
        <v>0</v>
      </c>
      <c r="BB168" s="10">
        <f t="shared" si="249"/>
        <v>30</v>
      </c>
      <c r="BC168" s="28">
        <f t="shared" si="209"/>
        <v>30</v>
      </c>
      <c r="BD168" s="10">
        <f t="shared" si="210"/>
        <v>0</v>
      </c>
      <c r="BE168" s="10">
        <f t="shared" si="250"/>
        <v>0</v>
      </c>
      <c r="BF168" s="44">
        <f t="shared" si="211"/>
        <v>60000</v>
      </c>
      <c r="BG168" s="80">
        <f t="shared" si="212"/>
        <v>23.72176539217973</v>
      </c>
      <c r="BH168" s="118"/>
      <c r="BI168" s="9">
        <f t="shared" si="213"/>
        <v>141</v>
      </c>
      <c r="BJ168" s="28">
        <f t="shared" si="214"/>
        <v>66.599999999999994</v>
      </c>
      <c r="BK168" s="28">
        <f t="shared" si="215"/>
        <v>5.5</v>
      </c>
      <c r="BL168" s="28">
        <f t="shared" si="216"/>
        <v>61.1</v>
      </c>
      <c r="BM168" s="28">
        <f t="shared" si="217"/>
        <v>6.0866151601805498</v>
      </c>
      <c r="BN168" s="28">
        <f t="shared" si="218"/>
        <v>55.013384839819452</v>
      </c>
      <c r="BO168" s="36">
        <f t="shared" si="219"/>
        <v>4002.7300552805473</v>
      </c>
      <c r="BP168" s="80">
        <f t="shared" si="220"/>
        <v>52.662319170639002</v>
      </c>
      <c r="BQ168" s="9">
        <f t="shared" si="221"/>
        <v>141</v>
      </c>
      <c r="BR168" s="28">
        <f t="shared" si="222"/>
        <v>76.53</v>
      </c>
      <c r="BS168" s="28">
        <f t="shared" si="223"/>
        <v>6.5</v>
      </c>
      <c r="BT168" s="28">
        <f t="shared" si="224"/>
        <v>70.03</v>
      </c>
      <c r="BU168" s="28">
        <f t="shared" si="225"/>
        <v>8.3237012005872337</v>
      </c>
      <c r="BV168" s="28">
        <f t="shared" si="226"/>
        <v>61.706298799412764</v>
      </c>
      <c r="BW168" s="36">
        <f t="shared" si="227"/>
        <v>5195.3681436767347</v>
      </c>
      <c r="BX168" s="80">
        <f t="shared" si="228"/>
        <v>60.514223515450496</v>
      </c>
      <c r="BY168" s="9">
        <f t="shared" si="229"/>
        <v>141</v>
      </c>
      <c r="BZ168" s="28">
        <f t="shared" si="230"/>
        <v>80.33</v>
      </c>
      <c r="CA168" s="28">
        <f t="shared" si="231"/>
        <v>7</v>
      </c>
      <c r="CB168" s="28">
        <f t="shared" si="232"/>
        <v>73.33</v>
      </c>
      <c r="CC168" s="28">
        <f t="shared" si="233"/>
        <v>10.206353788712628</v>
      </c>
      <c r="CD168" s="28">
        <f t="shared" si="234"/>
        <v>63.123646211287372</v>
      </c>
      <c r="CE168" s="36">
        <f t="shared" si="235"/>
        <v>6060.6886270162895</v>
      </c>
      <c r="CF168" s="80">
        <f t="shared" si="236"/>
        <v>63.518980465126589</v>
      </c>
      <c r="CG168" s="9">
        <f t="shared" si="237"/>
        <v>0</v>
      </c>
      <c r="CH168" s="28">
        <f t="shared" si="238"/>
        <v>0</v>
      </c>
      <c r="CI168" s="28">
        <f t="shared" si="239"/>
        <v>0</v>
      </c>
      <c r="CJ168" s="28">
        <f t="shared" si="240"/>
        <v>0</v>
      </c>
      <c r="CK168" s="28">
        <f t="shared" si="241"/>
        <v>0</v>
      </c>
      <c r="CL168" s="28">
        <f t="shared" si="242"/>
        <v>0</v>
      </c>
      <c r="CM168" s="36">
        <f t="shared" si="243"/>
        <v>0</v>
      </c>
      <c r="CN168" s="80">
        <f t="shared" si="244"/>
        <v>0</v>
      </c>
      <c r="CO168" s="9">
        <f t="shared" si="245"/>
        <v>141</v>
      </c>
      <c r="CP168" s="28">
        <f t="shared" si="246"/>
        <v>650.65651834317919</v>
      </c>
      <c r="CQ168" s="28">
        <f t="shared" si="168"/>
        <v>53.5</v>
      </c>
      <c r="CR168" s="28">
        <f t="shared" si="169"/>
        <v>597.15651834317919</v>
      </c>
      <c r="CS168" s="28">
        <f t="shared" si="170"/>
        <v>68.368334684680548</v>
      </c>
      <c r="CT168" s="28">
        <f t="shared" si="171"/>
        <v>528.78818365849861</v>
      </c>
      <c r="CU168" s="36">
        <f t="shared" si="172"/>
        <v>40492.212627149827</v>
      </c>
      <c r="CV168" s="122">
        <f t="shared" si="173"/>
        <v>0</v>
      </c>
      <c r="CW168" s="125">
        <f t="shared" si="174"/>
        <v>597.15651834317919</v>
      </c>
      <c r="CX168" s="138">
        <f t="shared" si="175"/>
        <v>1127.1765183431792</v>
      </c>
    </row>
    <row r="169" spans="2:102" x14ac:dyDescent="0.3">
      <c r="B169" s="86">
        <v>142</v>
      </c>
      <c r="C169" s="155">
        <f t="shared" si="178"/>
        <v>1127.1765183431792</v>
      </c>
      <c r="D169" s="10">
        <f t="shared" si="179"/>
        <v>120</v>
      </c>
      <c r="E169" s="10">
        <f t="shared" si="180"/>
        <v>1007.1765183431792</v>
      </c>
      <c r="F169" s="10">
        <f t="shared" si="181"/>
        <v>106.26874413565288</v>
      </c>
      <c r="G169" s="10">
        <f t="shared" si="182"/>
        <v>900.90777420752624</v>
      </c>
      <c r="H169" s="10">
        <f t="shared" si="176"/>
        <v>125355.55386712305</v>
      </c>
      <c r="I169" s="146">
        <f t="shared" si="247"/>
        <v>-1007.1765183431792</v>
      </c>
      <c r="J169" s="147">
        <f t="shared" si="248"/>
        <v>-1127.1765183431792</v>
      </c>
      <c r="S169" s="86">
        <v>142</v>
      </c>
      <c r="T169" s="9">
        <f t="shared" si="183"/>
        <v>142</v>
      </c>
      <c r="U169" s="10">
        <f t="shared" si="184"/>
        <v>33.54</v>
      </c>
      <c r="V169" s="10">
        <f t="shared" si="185"/>
        <v>2.5</v>
      </c>
      <c r="W169" s="10">
        <f t="shared" si="186"/>
        <v>31.04</v>
      </c>
      <c r="X169" s="10">
        <f t="shared" si="187"/>
        <v>1.4753236688943681</v>
      </c>
      <c r="Y169" s="10">
        <f t="shared" si="188"/>
        <v>29.56467633110563</v>
      </c>
      <c r="Z169" s="10">
        <f t="shared" si="189"/>
        <v>1150.6942587843889</v>
      </c>
      <c r="AA169" s="16">
        <f t="shared" si="190"/>
        <v>26.476805698958668</v>
      </c>
      <c r="AB169" s="6"/>
      <c r="AC169" s="9">
        <f t="shared" si="191"/>
        <v>142</v>
      </c>
      <c r="AD169" s="10">
        <f t="shared" si="192"/>
        <v>64.61</v>
      </c>
      <c r="AE169" s="10">
        <f t="shared" si="193"/>
        <v>5</v>
      </c>
      <c r="AF169" s="10">
        <f t="shared" si="194"/>
        <v>59.61</v>
      </c>
      <c r="AG169" s="10">
        <f t="shared" si="195"/>
        <v>3.7687606795822415</v>
      </c>
      <c r="AH169" s="10">
        <f t="shared" si="196"/>
        <v>55.841239320417756</v>
      </c>
      <c r="AI169" s="10">
        <f t="shared" si="197"/>
        <v>2770.7292703662633</v>
      </c>
      <c r="AJ169" s="16">
        <f t="shared" si="198"/>
        <v>51.003769117761465</v>
      </c>
      <c r="AK169" s="6"/>
      <c r="AL169" s="9">
        <f t="shared" si="199"/>
        <v>142</v>
      </c>
      <c r="AM169" s="10">
        <f t="shared" si="200"/>
        <v>124.91</v>
      </c>
      <c r="AN169" s="10">
        <f t="shared" si="201"/>
        <v>10</v>
      </c>
      <c r="AO169" s="10">
        <f t="shared" si="202"/>
        <v>114.91</v>
      </c>
      <c r="AP169" s="10">
        <f t="shared" si="203"/>
        <v>9.2063963864904341</v>
      </c>
      <c r="AQ169" s="10">
        <f t="shared" si="204"/>
        <v>105.70360361350956</v>
      </c>
      <c r="AR169" s="10">
        <f t="shared" si="205"/>
        <v>6392.9291397915031</v>
      </c>
      <c r="AS169" s="16">
        <f t="shared" si="206"/>
        <v>98.605181868125428</v>
      </c>
      <c r="AU169" s="2"/>
      <c r="AV169" s="2"/>
      <c r="AW169" s="2"/>
      <c r="AX169" s="2"/>
      <c r="AY169" s="9">
        <f t="shared" si="207"/>
        <v>142</v>
      </c>
      <c r="AZ169" s="31">
        <f t="shared" si="208"/>
        <v>142</v>
      </c>
      <c r="BA169" s="31">
        <f t="shared" si="177"/>
        <v>0</v>
      </c>
      <c r="BB169" s="10">
        <f t="shared" si="249"/>
        <v>30</v>
      </c>
      <c r="BC169" s="28">
        <f t="shared" si="209"/>
        <v>30</v>
      </c>
      <c r="BD169" s="10">
        <f t="shared" si="210"/>
        <v>0</v>
      </c>
      <c r="BE169" s="10">
        <f t="shared" si="250"/>
        <v>0</v>
      </c>
      <c r="BF169" s="44">
        <f t="shared" si="211"/>
        <v>60000</v>
      </c>
      <c r="BG169" s="80">
        <f t="shared" si="212"/>
        <v>23.682294900678592</v>
      </c>
      <c r="BH169" s="118"/>
      <c r="BI169" s="9">
        <f t="shared" si="213"/>
        <v>142</v>
      </c>
      <c r="BJ169" s="28">
        <f t="shared" si="214"/>
        <v>66.599999999999994</v>
      </c>
      <c r="BK169" s="28">
        <f t="shared" si="215"/>
        <v>5.5</v>
      </c>
      <c r="BL169" s="28">
        <f t="shared" si="216"/>
        <v>61.1</v>
      </c>
      <c r="BM169" s="28">
        <f t="shared" si="217"/>
        <v>6.0040950829208199</v>
      </c>
      <c r="BN169" s="28">
        <f t="shared" si="218"/>
        <v>55.095904917079181</v>
      </c>
      <c r="BO169" s="36">
        <f t="shared" si="219"/>
        <v>3947.6341503634681</v>
      </c>
      <c r="BP169" s="80">
        <f t="shared" si="220"/>
        <v>52.574694679506472</v>
      </c>
      <c r="BQ169" s="9">
        <f t="shared" si="221"/>
        <v>142</v>
      </c>
      <c r="BR169" s="28">
        <f t="shared" si="222"/>
        <v>76.53</v>
      </c>
      <c r="BS169" s="28">
        <f t="shared" si="223"/>
        <v>6.5</v>
      </c>
      <c r="BT169" s="28">
        <f t="shared" si="224"/>
        <v>70.03</v>
      </c>
      <c r="BU169" s="28">
        <f t="shared" si="225"/>
        <v>8.2259995608214975</v>
      </c>
      <c r="BV169" s="28">
        <f t="shared" si="226"/>
        <v>61.804000439178502</v>
      </c>
      <c r="BW169" s="36">
        <f t="shared" si="227"/>
        <v>5133.564143237556</v>
      </c>
      <c r="BX169" s="80">
        <f t="shared" si="228"/>
        <v>60.413534291631095</v>
      </c>
      <c r="BY169" s="9">
        <f t="shared" si="229"/>
        <v>142</v>
      </c>
      <c r="BZ169" s="28">
        <f t="shared" si="230"/>
        <v>80.33</v>
      </c>
      <c r="CA169" s="28">
        <f t="shared" si="231"/>
        <v>7</v>
      </c>
      <c r="CB169" s="28">
        <f t="shared" si="232"/>
        <v>73.33</v>
      </c>
      <c r="CC169" s="28">
        <f t="shared" si="233"/>
        <v>10.101147711693816</v>
      </c>
      <c r="CD169" s="28">
        <f t="shared" si="234"/>
        <v>63.228852288306186</v>
      </c>
      <c r="CE169" s="36">
        <f t="shared" si="235"/>
        <v>5997.4597747279831</v>
      </c>
      <c r="CF169" s="80">
        <f t="shared" si="236"/>
        <v>63.413291645717045</v>
      </c>
      <c r="CG169" s="9">
        <f t="shared" si="237"/>
        <v>0</v>
      </c>
      <c r="CH169" s="28">
        <f t="shared" si="238"/>
        <v>0</v>
      </c>
      <c r="CI169" s="28">
        <f t="shared" si="239"/>
        <v>0</v>
      </c>
      <c r="CJ169" s="28">
        <f t="shared" si="240"/>
        <v>0</v>
      </c>
      <c r="CK169" s="28">
        <f t="shared" si="241"/>
        <v>0</v>
      </c>
      <c r="CL169" s="28">
        <f t="shared" si="242"/>
        <v>0</v>
      </c>
      <c r="CM169" s="36">
        <f t="shared" si="243"/>
        <v>0</v>
      </c>
      <c r="CN169" s="80">
        <f t="shared" si="244"/>
        <v>0</v>
      </c>
      <c r="CO169" s="9">
        <f t="shared" si="245"/>
        <v>142</v>
      </c>
      <c r="CP169" s="28">
        <f t="shared" si="246"/>
        <v>650.65651834317919</v>
      </c>
      <c r="CQ169" s="28">
        <f t="shared" si="168"/>
        <v>53.5</v>
      </c>
      <c r="CR169" s="28">
        <f t="shared" si="169"/>
        <v>597.15651834317919</v>
      </c>
      <c r="CS169" s="28">
        <f t="shared" si="170"/>
        <v>67.487021045249705</v>
      </c>
      <c r="CT169" s="28">
        <f t="shared" si="171"/>
        <v>529.66949729792952</v>
      </c>
      <c r="CU169" s="36">
        <f t="shared" si="172"/>
        <v>39962.543129851896</v>
      </c>
      <c r="CV169" s="122">
        <f t="shared" si="173"/>
        <v>0</v>
      </c>
      <c r="CW169" s="125">
        <f t="shared" si="174"/>
        <v>597.15651834317919</v>
      </c>
      <c r="CX169" s="138">
        <f t="shared" si="175"/>
        <v>1127.1765183431792</v>
      </c>
    </row>
    <row r="170" spans="2:102" x14ac:dyDescent="0.3">
      <c r="B170" s="86">
        <v>143</v>
      </c>
      <c r="C170" s="155">
        <f t="shared" si="178"/>
        <v>1127.1765183431792</v>
      </c>
      <c r="D170" s="10">
        <f t="shared" si="179"/>
        <v>120</v>
      </c>
      <c r="E170" s="10">
        <f t="shared" si="180"/>
        <v>1007.1765183431792</v>
      </c>
      <c r="F170" s="10">
        <f t="shared" si="181"/>
        <v>104.83892242531127</v>
      </c>
      <c r="G170" s="10">
        <f t="shared" si="182"/>
        <v>902.33759591786793</v>
      </c>
      <c r="H170" s="10">
        <f t="shared" si="176"/>
        <v>124453.21627120518</v>
      </c>
      <c r="I170" s="146">
        <f t="shared" si="247"/>
        <v>-1007.1765183431792</v>
      </c>
      <c r="J170" s="147">
        <f t="shared" si="248"/>
        <v>-1127.1765183431792</v>
      </c>
      <c r="S170" s="86">
        <v>143</v>
      </c>
      <c r="T170" s="9">
        <f t="shared" si="183"/>
        <v>143</v>
      </c>
      <c r="U170" s="10">
        <f t="shared" si="184"/>
        <v>33.54</v>
      </c>
      <c r="V170" s="10">
        <f t="shared" si="185"/>
        <v>2.5</v>
      </c>
      <c r="W170" s="10">
        <f t="shared" si="186"/>
        <v>31.04</v>
      </c>
      <c r="X170" s="10">
        <f t="shared" si="187"/>
        <v>1.438367823480486</v>
      </c>
      <c r="Y170" s="10">
        <f t="shared" si="188"/>
        <v>29.601632176519512</v>
      </c>
      <c r="Z170" s="10">
        <f t="shared" si="189"/>
        <v>1121.0926266078693</v>
      </c>
      <c r="AA170" s="16">
        <f t="shared" si="190"/>
        <v>26.432751113769054</v>
      </c>
      <c r="AB170" s="6"/>
      <c r="AC170" s="9">
        <f t="shared" si="191"/>
        <v>143</v>
      </c>
      <c r="AD170" s="10">
        <f t="shared" si="192"/>
        <v>64.61</v>
      </c>
      <c r="AE170" s="10">
        <f t="shared" si="193"/>
        <v>5</v>
      </c>
      <c r="AF170" s="10">
        <f t="shared" si="194"/>
        <v>59.61</v>
      </c>
      <c r="AG170" s="10">
        <f t="shared" si="195"/>
        <v>3.6943056938216845</v>
      </c>
      <c r="AH170" s="10">
        <f t="shared" si="196"/>
        <v>55.915694306178317</v>
      </c>
      <c r="AI170" s="10">
        <f t="shared" si="197"/>
        <v>2714.8135760600849</v>
      </c>
      <c r="AJ170" s="16">
        <f t="shared" si="198"/>
        <v>50.918904277299298</v>
      </c>
      <c r="AK170" s="6"/>
      <c r="AL170" s="9">
        <f t="shared" si="199"/>
        <v>143</v>
      </c>
      <c r="AM170" s="10">
        <f t="shared" si="200"/>
        <v>124.91</v>
      </c>
      <c r="AN170" s="10">
        <f t="shared" si="201"/>
        <v>10</v>
      </c>
      <c r="AO170" s="10">
        <f t="shared" si="202"/>
        <v>114.91</v>
      </c>
      <c r="AP170" s="10">
        <f t="shared" si="203"/>
        <v>9.0566496147046305</v>
      </c>
      <c r="AQ170" s="10">
        <f t="shared" si="204"/>
        <v>105.85335038529537</v>
      </c>
      <c r="AR170" s="10">
        <f t="shared" si="205"/>
        <v>6287.0757894062081</v>
      </c>
      <c r="AS170" s="16">
        <f t="shared" si="206"/>
        <v>98.4411133458823</v>
      </c>
      <c r="AU170" s="2"/>
      <c r="AV170" s="2"/>
      <c r="AW170" s="2"/>
      <c r="AX170" s="2"/>
      <c r="AY170" s="9">
        <f t="shared" si="207"/>
        <v>143</v>
      </c>
      <c r="AZ170" s="31">
        <f t="shared" si="208"/>
        <v>143</v>
      </c>
      <c r="BA170" s="31">
        <f t="shared" si="177"/>
        <v>0</v>
      </c>
      <c r="BB170" s="10">
        <f t="shared" si="249"/>
        <v>30</v>
      </c>
      <c r="BC170" s="28">
        <f t="shared" si="209"/>
        <v>30</v>
      </c>
      <c r="BD170" s="10">
        <f t="shared" si="210"/>
        <v>0</v>
      </c>
      <c r="BE170" s="10">
        <f t="shared" si="250"/>
        <v>0</v>
      </c>
      <c r="BF170" s="44">
        <f t="shared" si="211"/>
        <v>60000</v>
      </c>
      <c r="BG170" s="80">
        <f t="shared" si="212"/>
        <v>23.642890083872143</v>
      </c>
      <c r="BH170" s="118"/>
      <c r="BI170" s="9">
        <f t="shared" si="213"/>
        <v>143</v>
      </c>
      <c r="BJ170" s="28">
        <f t="shared" si="214"/>
        <v>66.599999999999994</v>
      </c>
      <c r="BK170" s="28">
        <f t="shared" si="215"/>
        <v>5.5</v>
      </c>
      <c r="BL170" s="28">
        <f t="shared" si="216"/>
        <v>61.1</v>
      </c>
      <c r="BM170" s="28">
        <f t="shared" si="217"/>
        <v>5.9214512255452014</v>
      </c>
      <c r="BN170" s="28">
        <f t="shared" si="218"/>
        <v>55.178548774454796</v>
      </c>
      <c r="BO170" s="36">
        <f t="shared" si="219"/>
        <v>3892.4556015890134</v>
      </c>
      <c r="BP170" s="80">
        <f t="shared" si="220"/>
        <v>52.487215986196148</v>
      </c>
      <c r="BQ170" s="9">
        <f t="shared" si="221"/>
        <v>143</v>
      </c>
      <c r="BR170" s="28">
        <f t="shared" si="222"/>
        <v>76.53</v>
      </c>
      <c r="BS170" s="28">
        <f t="shared" si="223"/>
        <v>6.5</v>
      </c>
      <c r="BT170" s="28">
        <f t="shared" si="224"/>
        <v>70.03</v>
      </c>
      <c r="BU170" s="28">
        <f t="shared" si="225"/>
        <v>8.1281432267927958</v>
      </c>
      <c r="BV170" s="28">
        <f t="shared" si="226"/>
        <v>61.901856773207207</v>
      </c>
      <c r="BW170" s="36">
        <f t="shared" si="227"/>
        <v>5071.6622864643487</v>
      </c>
      <c r="BX170" s="80">
        <f t="shared" si="228"/>
        <v>60.31301260395783</v>
      </c>
      <c r="BY170" s="9">
        <f t="shared" si="229"/>
        <v>143</v>
      </c>
      <c r="BZ170" s="28">
        <f t="shared" si="230"/>
        <v>80.33</v>
      </c>
      <c r="CA170" s="28">
        <f t="shared" si="231"/>
        <v>7</v>
      </c>
      <c r="CB170" s="28">
        <f t="shared" si="232"/>
        <v>73.33</v>
      </c>
      <c r="CC170" s="28">
        <f t="shared" si="233"/>
        <v>9.9957662912133056</v>
      </c>
      <c r="CD170" s="28">
        <f t="shared" si="234"/>
        <v>63.334233708786691</v>
      </c>
      <c r="CE170" s="36">
        <f t="shared" si="235"/>
        <v>5934.1255410191961</v>
      </c>
      <c r="CF170" s="80">
        <f t="shared" si="236"/>
        <v>63.307778681248301</v>
      </c>
      <c r="CG170" s="9">
        <f t="shared" si="237"/>
        <v>0</v>
      </c>
      <c r="CH170" s="28">
        <f t="shared" si="238"/>
        <v>0</v>
      </c>
      <c r="CI170" s="28">
        <f t="shared" si="239"/>
        <v>0</v>
      </c>
      <c r="CJ170" s="28">
        <f t="shared" si="240"/>
        <v>0</v>
      </c>
      <c r="CK170" s="28">
        <f t="shared" si="241"/>
        <v>0</v>
      </c>
      <c r="CL170" s="28">
        <f t="shared" si="242"/>
        <v>0</v>
      </c>
      <c r="CM170" s="36">
        <f t="shared" si="243"/>
        <v>0</v>
      </c>
      <c r="CN170" s="80">
        <f t="shared" si="244"/>
        <v>0</v>
      </c>
      <c r="CO170" s="9">
        <f t="shared" si="245"/>
        <v>143</v>
      </c>
      <c r="CP170" s="28">
        <f t="shared" si="246"/>
        <v>650.65651834317919</v>
      </c>
      <c r="CQ170" s="28">
        <f t="shared" si="168"/>
        <v>53.5</v>
      </c>
      <c r="CR170" s="28">
        <f t="shared" si="169"/>
        <v>597.15651834317919</v>
      </c>
      <c r="CS170" s="28">
        <f t="shared" si="170"/>
        <v>66.604238549753163</v>
      </c>
      <c r="CT170" s="28">
        <f t="shared" si="171"/>
        <v>530.55227979342601</v>
      </c>
      <c r="CU170" s="36">
        <f t="shared" si="172"/>
        <v>39431.990850058472</v>
      </c>
      <c r="CV170" s="122">
        <f t="shared" si="173"/>
        <v>0</v>
      </c>
      <c r="CW170" s="125">
        <f t="shared" si="174"/>
        <v>597.15651834317919</v>
      </c>
      <c r="CX170" s="138">
        <f t="shared" si="175"/>
        <v>1127.1765183431792</v>
      </c>
    </row>
    <row r="171" spans="2:102" x14ac:dyDescent="0.3">
      <c r="B171" s="86">
        <v>144</v>
      </c>
      <c r="C171" s="155">
        <f t="shared" si="178"/>
        <v>1127.1765183431792</v>
      </c>
      <c r="D171" s="10">
        <f t="shared" si="179"/>
        <v>120</v>
      </c>
      <c r="E171" s="10">
        <f t="shared" si="180"/>
        <v>1007.1765183431792</v>
      </c>
      <c r="F171" s="10">
        <f t="shared" si="181"/>
        <v>103.40681726074693</v>
      </c>
      <c r="G171" s="10">
        <f t="shared" si="182"/>
        <v>903.76970108243222</v>
      </c>
      <c r="H171" s="10">
        <f t="shared" si="176"/>
        <v>123549.44657012276</v>
      </c>
      <c r="I171" s="146">
        <f t="shared" si="247"/>
        <v>-1007.1765183431792</v>
      </c>
      <c r="J171" s="147">
        <f t="shared" si="248"/>
        <v>-1127.1765183431792</v>
      </c>
      <c r="S171" s="86">
        <v>144</v>
      </c>
      <c r="T171" s="9">
        <f t="shared" si="183"/>
        <v>144</v>
      </c>
      <c r="U171" s="10">
        <f t="shared" si="184"/>
        <v>33.54</v>
      </c>
      <c r="V171" s="10">
        <f t="shared" si="185"/>
        <v>2.5</v>
      </c>
      <c r="W171" s="10">
        <f t="shared" si="186"/>
        <v>31.04</v>
      </c>
      <c r="X171" s="10">
        <f t="shared" si="187"/>
        <v>1.4013657832598365</v>
      </c>
      <c r="Y171" s="10">
        <f t="shared" si="188"/>
        <v>29.638634216740162</v>
      </c>
      <c r="Z171" s="10">
        <f t="shared" si="189"/>
        <v>1091.4539923911291</v>
      </c>
      <c r="AA171" s="16">
        <f t="shared" si="190"/>
        <v>26.388769830717852</v>
      </c>
      <c r="AB171" s="6"/>
      <c r="AC171" s="9">
        <f t="shared" si="191"/>
        <v>144</v>
      </c>
      <c r="AD171" s="10">
        <f t="shared" si="192"/>
        <v>64.61</v>
      </c>
      <c r="AE171" s="10">
        <f t="shared" si="193"/>
        <v>5</v>
      </c>
      <c r="AF171" s="10">
        <f t="shared" si="194"/>
        <v>59.61</v>
      </c>
      <c r="AG171" s="10">
        <f t="shared" si="195"/>
        <v>3.6197514347467799</v>
      </c>
      <c r="AH171" s="10">
        <f t="shared" si="196"/>
        <v>55.990248565253218</v>
      </c>
      <c r="AI171" s="10">
        <f t="shared" si="197"/>
        <v>2658.8233274948316</v>
      </c>
      <c r="AJ171" s="16">
        <f t="shared" si="198"/>
        <v>50.834180642894466</v>
      </c>
      <c r="AK171" s="6"/>
      <c r="AL171" s="9">
        <f t="shared" si="199"/>
        <v>144</v>
      </c>
      <c r="AM171" s="10">
        <f t="shared" si="200"/>
        <v>124.91</v>
      </c>
      <c r="AN171" s="10">
        <f t="shared" si="201"/>
        <v>10</v>
      </c>
      <c r="AO171" s="10">
        <f t="shared" si="202"/>
        <v>114.91</v>
      </c>
      <c r="AP171" s="10">
        <f t="shared" si="203"/>
        <v>8.9066907016587944</v>
      </c>
      <c r="AQ171" s="10">
        <f t="shared" si="204"/>
        <v>106.00330929834121</v>
      </c>
      <c r="AR171" s="10">
        <f t="shared" si="205"/>
        <v>6181.0724801078668</v>
      </c>
      <c r="AS171" s="16">
        <f t="shared" si="206"/>
        <v>98.277317816188642</v>
      </c>
      <c r="AU171" s="2"/>
      <c r="AV171" s="2"/>
      <c r="AW171" s="2"/>
      <c r="AX171" s="2"/>
      <c r="AY171" s="9">
        <f t="shared" si="207"/>
        <v>144</v>
      </c>
      <c r="AZ171" s="31">
        <f t="shared" si="208"/>
        <v>144</v>
      </c>
      <c r="BA171" s="31">
        <f t="shared" si="177"/>
        <v>0</v>
      </c>
      <c r="BB171" s="10">
        <f t="shared" si="249"/>
        <v>30</v>
      </c>
      <c r="BC171" s="28">
        <f t="shared" si="209"/>
        <v>30</v>
      </c>
      <c r="BD171" s="10">
        <f t="shared" si="210"/>
        <v>0</v>
      </c>
      <c r="BE171" s="10">
        <f t="shared" si="250"/>
        <v>0</v>
      </c>
      <c r="BF171" s="44">
        <f t="shared" si="211"/>
        <v>60000</v>
      </c>
      <c r="BG171" s="80">
        <f t="shared" si="212"/>
        <v>23.603550832484665</v>
      </c>
      <c r="BH171" s="118"/>
      <c r="BI171" s="9">
        <f t="shared" si="213"/>
        <v>144</v>
      </c>
      <c r="BJ171" s="28">
        <f t="shared" si="214"/>
        <v>66.599999999999994</v>
      </c>
      <c r="BK171" s="28">
        <f t="shared" si="215"/>
        <v>5.5</v>
      </c>
      <c r="BL171" s="28">
        <f t="shared" si="216"/>
        <v>61.1</v>
      </c>
      <c r="BM171" s="28">
        <f t="shared" si="217"/>
        <v>5.8386834023835199</v>
      </c>
      <c r="BN171" s="28">
        <f t="shared" si="218"/>
        <v>55.261316597616485</v>
      </c>
      <c r="BO171" s="36">
        <f t="shared" si="219"/>
        <v>3837.1942849913971</v>
      </c>
      <c r="BP171" s="80">
        <f t="shared" si="220"/>
        <v>52.399882848115951</v>
      </c>
      <c r="BQ171" s="9">
        <f t="shared" si="221"/>
        <v>144</v>
      </c>
      <c r="BR171" s="28">
        <f t="shared" si="222"/>
        <v>76.53</v>
      </c>
      <c r="BS171" s="28">
        <f t="shared" si="223"/>
        <v>6.5</v>
      </c>
      <c r="BT171" s="28">
        <f t="shared" si="224"/>
        <v>70.03</v>
      </c>
      <c r="BU171" s="28">
        <f t="shared" si="225"/>
        <v>8.0301319535685511</v>
      </c>
      <c r="BV171" s="28">
        <f t="shared" si="226"/>
        <v>61.999868046431452</v>
      </c>
      <c r="BW171" s="36">
        <f t="shared" si="227"/>
        <v>5009.6624184179173</v>
      </c>
      <c r="BX171" s="80">
        <f t="shared" si="228"/>
        <v>60.21265817366838</v>
      </c>
      <c r="BY171" s="9">
        <f t="shared" si="229"/>
        <v>144</v>
      </c>
      <c r="BZ171" s="28">
        <f t="shared" si="230"/>
        <v>80.33</v>
      </c>
      <c r="CA171" s="28">
        <f t="shared" si="231"/>
        <v>7</v>
      </c>
      <c r="CB171" s="28">
        <f t="shared" si="232"/>
        <v>73.33</v>
      </c>
      <c r="CC171" s="28">
        <f t="shared" si="233"/>
        <v>9.8902092350319943</v>
      </c>
      <c r="CD171" s="28">
        <f t="shared" si="234"/>
        <v>63.439790764968002</v>
      </c>
      <c r="CE171" s="36">
        <f t="shared" si="235"/>
        <v>5870.685750254228</v>
      </c>
      <c r="CF171" s="80">
        <f t="shared" si="236"/>
        <v>63.202441279116435</v>
      </c>
      <c r="CG171" s="9">
        <f t="shared" si="237"/>
        <v>0</v>
      </c>
      <c r="CH171" s="28">
        <f t="shared" si="238"/>
        <v>0</v>
      </c>
      <c r="CI171" s="28">
        <f t="shared" si="239"/>
        <v>0</v>
      </c>
      <c r="CJ171" s="28">
        <f t="shared" si="240"/>
        <v>0</v>
      </c>
      <c r="CK171" s="28">
        <f t="shared" si="241"/>
        <v>0</v>
      </c>
      <c r="CL171" s="28">
        <f t="shared" si="242"/>
        <v>0</v>
      </c>
      <c r="CM171" s="36">
        <f t="shared" si="243"/>
        <v>0</v>
      </c>
      <c r="CN171" s="80">
        <f t="shared" si="244"/>
        <v>0</v>
      </c>
      <c r="CO171" s="9">
        <f t="shared" si="245"/>
        <v>144</v>
      </c>
      <c r="CP171" s="28">
        <f t="shared" si="246"/>
        <v>650.65651834317919</v>
      </c>
      <c r="CQ171" s="28">
        <f t="shared" si="168"/>
        <v>53.5</v>
      </c>
      <c r="CR171" s="28">
        <f t="shared" si="169"/>
        <v>597.15651834317919</v>
      </c>
      <c r="CS171" s="28">
        <f t="shared" si="170"/>
        <v>65.719984750097453</v>
      </c>
      <c r="CT171" s="28">
        <f t="shared" si="171"/>
        <v>531.43653359308178</v>
      </c>
      <c r="CU171" s="36">
        <f t="shared" si="172"/>
        <v>38900.554316465386</v>
      </c>
      <c r="CV171" s="122">
        <f t="shared" si="173"/>
        <v>0</v>
      </c>
      <c r="CW171" s="125">
        <f t="shared" si="174"/>
        <v>597.15651834317919</v>
      </c>
      <c r="CX171" s="138">
        <f t="shared" si="175"/>
        <v>1127.1765183431792</v>
      </c>
    </row>
    <row r="172" spans="2:102" x14ac:dyDescent="0.3">
      <c r="B172" s="86">
        <v>145</v>
      </c>
      <c r="C172" s="155">
        <f t="shared" si="178"/>
        <v>1127.1765183431792</v>
      </c>
      <c r="D172" s="10">
        <f t="shared" si="179"/>
        <v>120</v>
      </c>
      <c r="E172" s="10">
        <f t="shared" si="180"/>
        <v>1007.1765183431792</v>
      </c>
      <c r="F172" s="10">
        <f t="shared" si="181"/>
        <v>101.97242497514966</v>
      </c>
      <c r="G172" s="10">
        <f t="shared" si="182"/>
        <v>905.20409336802959</v>
      </c>
      <c r="H172" s="10">
        <f t="shared" si="176"/>
        <v>122644.24247675472</v>
      </c>
      <c r="I172" s="146">
        <f t="shared" si="247"/>
        <v>-1007.1765183431792</v>
      </c>
      <c r="J172" s="147">
        <f t="shared" si="248"/>
        <v>-1127.1765183431792</v>
      </c>
      <c r="S172" s="86">
        <v>145</v>
      </c>
      <c r="T172" s="9">
        <f t="shared" si="183"/>
        <v>145</v>
      </c>
      <c r="U172" s="10">
        <f t="shared" si="184"/>
        <v>33.54</v>
      </c>
      <c r="V172" s="10">
        <f t="shared" si="185"/>
        <v>2.5</v>
      </c>
      <c r="W172" s="10">
        <f t="shared" si="186"/>
        <v>31.04</v>
      </c>
      <c r="X172" s="10">
        <f t="shared" si="187"/>
        <v>1.3643174904889113</v>
      </c>
      <c r="Y172" s="10">
        <f t="shared" si="188"/>
        <v>29.675682509511088</v>
      </c>
      <c r="Z172" s="10">
        <f t="shared" si="189"/>
        <v>1061.778309881618</v>
      </c>
      <c r="AA172" s="16">
        <f t="shared" si="190"/>
        <v>26.344861727838122</v>
      </c>
      <c r="AB172" s="6"/>
      <c r="AC172" s="9">
        <f t="shared" si="191"/>
        <v>145</v>
      </c>
      <c r="AD172" s="10">
        <f t="shared" si="192"/>
        <v>64.61</v>
      </c>
      <c r="AE172" s="10">
        <f t="shared" si="193"/>
        <v>5</v>
      </c>
      <c r="AF172" s="10">
        <f t="shared" si="194"/>
        <v>59.61</v>
      </c>
      <c r="AG172" s="10">
        <f t="shared" si="195"/>
        <v>3.545097769993109</v>
      </c>
      <c r="AH172" s="10">
        <f t="shared" si="196"/>
        <v>56.064902230006894</v>
      </c>
      <c r="AI172" s="10">
        <f t="shared" si="197"/>
        <v>2602.7584252648248</v>
      </c>
      <c r="AJ172" s="16">
        <f t="shared" si="198"/>
        <v>50.749597979595144</v>
      </c>
      <c r="AK172" s="6"/>
      <c r="AL172" s="9">
        <f t="shared" si="199"/>
        <v>145</v>
      </c>
      <c r="AM172" s="10">
        <f t="shared" si="200"/>
        <v>124.91</v>
      </c>
      <c r="AN172" s="10">
        <f t="shared" si="201"/>
        <v>10</v>
      </c>
      <c r="AO172" s="10">
        <f t="shared" si="202"/>
        <v>114.91</v>
      </c>
      <c r="AP172" s="10">
        <f t="shared" si="203"/>
        <v>8.7565193468194789</v>
      </c>
      <c r="AQ172" s="10">
        <f t="shared" si="204"/>
        <v>106.15348065318052</v>
      </c>
      <c r="AR172" s="10">
        <f t="shared" si="205"/>
        <v>6074.9189994546859</v>
      </c>
      <c r="AS172" s="16">
        <f t="shared" si="206"/>
        <v>98.113794824813951</v>
      </c>
      <c r="AU172" s="2"/>
      <c r="AV172" s="2"/>
      <c r="AW172" s="2"/>
      <c r="AX172" s="2"/>
      <c r="AY172" s="9">
        <f t="shared" si="207"/>
        <v>145</v>
      </c>
      <c r="AZ172" s="31">
        <f t="shared" si="208"/>
        <v>145</v>
      </c>
      <c r="BA172" s="31">
        <f t="shared" si="177"/>
        <v>0</v>
      </c>
      <c r="BB172" s="10">
        <f t="shared" si="249"/>
        <v>30</v>
      </c>
      <c r="BC172" s="28">
        <f t="shared" si="209"/>
        <v>30</v>
      </c>
      <c r="BD172" s="10">
        <f t="shared" si="210"/>
        <v>0</v>
      </c>
      <c r="BE172" s="10">
        <f t="shared" si="250"/>
        <v>0</v>
      </c>
      <c r="BF172" s="44">
        <f t="shared" si="211"/>
        <v>60000</v>
      </c>
      <c r="BG172" s="80">
        <f t="shared" si="212"/>
        <v>23.564277037422293</v>
      </c>
      <c r="BH172" s="118"/>
      <c r="BI172" s="9">
        <f t="shared" si="213"/>
        <v>145</v>
      </c>
      <c r="BJ172" s="28">
        <f t="shared" si="214"/>
        <v>66.599999999999994</v>
      </c>
      <c r="BK172" s="28">
        <f t="shared" si="215"/>
        <v>5.5</v>
      </c>
      <c r="BL172" s="28">
        <f t="shared" si="216"/>
        <v>61.1</v>
      </c>
      <c r="BM172" s="28">
        <f t="shared" si="217"/>
        <v>5.7557914274870958</v>
      </c>
      <c r="BN172" s="28">
        <f t="shared" si="218"/>
        <v>55.344208572512905</v>
      </c>
      <c r="BO172" s="36">
        <f t="shared" si="219"/>
        <v>3781.8500764188843</v>
      </c>
      <c r="BP172" s="80">
        <f t="shared" si="220"/>
        <v>52.312695023077481</v>
      </c>
      <c r="BQ172" s="9">
        <f t="shared" si="221"/>
        <v>145</v>
      </c>
      <c r="BR172" s="28">
        <f t="shared" si="222"/>
        <v>76.53</v>
      </c>
      <c r="BS172" s="28">
        <f t="shared" si="223"/>
        <v>6.5</v>
      </c>
      <c r="BT172" s="28">
        <f t="shared" si="224"/>
        <v>70.03</v>
      </c>
      <c r="BU172" s="28">
        <f t="shared" si="225"/>
        <v>7.9319654958283685</v>
      </c>
      <c r="BV172" s="28">
        <f t="shared" si="226"/>
        <v>62.098034504171636</v>
      </c>
      <c r="BW172" s="36">
        <f t="shared" si="227"/>
        <v>4947.5643839137456</v>
      </c>
      <c r="BX172" s="80">
        <f t="shared" si="228"/>
        <v>60.112470722464266</v>
      </c>
      <c r="BY172" s="9">
        <f t="shared" si="229"/>
        <v>145</v>
      </c>
      <c r="BZ172" s="28">
        <f t="shared" si="230"/>
        <v>80.33</v>
      </c>
      <c r="CA172" s="28">
        <f t="shared" si="231"/>
        <v>7</v>
      </c>
      <c r="CB172" s="28">
        <f t="shared" si="232"/>
        <v>73.33</v>
      </c>
      <c r="CC172" s="28">
        <f t="shared" si="233"/>
        <v>9.7844762504237135</v>
      </c>
      <c r="CD172" s="28">
        <f t="shared" si="234"/>
        <v>63.545523749576283</v>
      </c>
      <c r="CE172" s="36">
        <f t="shared" si="235"/>
        <v>5807.1402265046518</v>
      </c>
      <c r="CF172" s="80">
        <f t="shared" si="236"/>
        <v>63.097279147204425</v>
      </c>
      <c r="CG172" s="9">
        <f t="shared" si="237"/>
        <v>0</v>
      </c>
      <c r="CH172" s="28">
        <f t="shared" si="238"/>
        <v>0</v>
      </c>
      <c r="CI172" s="28">
        <f t="shared" si="239"/>
        <v>0</v>
      </c>
      <c r="CJ172" s="28">
        <f t="shared" si="240"/>
        <v>0</v>
      </c>
      <c r="CK172" s="28">
        <f t="shared" si="241"/>
        <v>0</v>
      </c>
      <c r="CL172" s="28">
        <f t="shared" si="242"/>
        <v>0</v>
      </c>
      <c r="CM172" s="36">
        <f t="shared" si="243"/>
        <v>0</v>
      </c>
      <c r="CN172" s="80">
        <f t="shared" si="244"/>
        <v>0</v>
      </c>
      <c r="CO172" s="9">
        <f t="shared" si="245"/>
        <v>145</v>
      </c>
      <c r="CP172" s="28">
        <f t="shared" si="246"/>
        <v>650.65651834317919</v>
      </c>
      <c r="CQ172" s="28">
        <f t="shared" si="168"/>
        <v>53.5</v>
      </c>
      <c r="CR172" s="28">
        <f t="shared" si="169"/>
        <v>597.15651834317919</v>
      </c>
      <c r="CS172" s="28">
        <f t="shared" si="170"/>
        <v>64.834257194108986</v>
      </c>
      <c r="CT172" s="28">
        <f t="shared" si="171"/>
        <v>532.32226114907019</v>
      </c>
      <c r="CU172" s="36">
        <f t="shared" si="172"/>
        <v>38368.232055316315</v>
      </c>
      <c r="CV172" s="122">
        <f t="shared" si="173"/>
        <v>0</v>
      </c>
      <c r="CW172" s="125">
        <f t="shared" si="174"/>
        <v>597.15651834317919</v>
      </c>
      <c r="CX172" s="138">
        <f t="shared" si="175"/>
        <v>1127.1765183431792</v>
      </c>
    </row>
    <row r="173" spans="2:102" x14ac:dyDescent="0.3">
      <c r="B173" s="86">
        <v>146</v>
      </c>
      <c r="C173" s="155">
        <f t="shared" si="178"/>
        <v>1127.1765183431792</v>
      </c>
      <c r="D173" s="10">
        <f t="shared" si="179"/>
        <v>120</v>
      </c>
      <c r="E173" s="10">
        <f t="shared" si="180"/>
        <v>1007.1765183431792</v>
      </c>
      <c r="F173" s="10">
        <f t="shared" si="181"/>
        <v>100.53574189579263</v>
      </c>
      <c r="G173" s="10">
        <f t="shared" si="182"/>
        <v>906.64077644738654</v>
      </c>
      <c r="H173" s="10">
        <f t="shared" si="176"/>
        <v>121737.60170030734</v>
      </c>
      <c r="I173" s="146">
        <f t="shared" si="247"/>
        <v>-1007.1765183431792</v>
      </c>
      <c r="J173" s="147">
        <f t="shared" si="248"/>
        <v>-1127.1765183431792</v>
      </c>
      <c r="S173" s="86">
        <v>146</v>
      </c>
      <c r="T173" s="9">
        <f t="shared" si="183"/>
        <v>146</v>
      </c>
      <c r="U173" s="10">
        <f t="shared" si="184"/>
        <v>33.54</v>
      </c>
      <c r="V173" s="10">
        <f t="shared" si="185"/>
        <v>2.5</v>
      </c>
      <c r="W173" s="10">
        <f t="shared" si="186"/>
        <v>31.04</v>
      </c>
      <c r="X173" s="10">
        <f t="shared" si="187"/>
        <v>1.3272228873520227</v>
      </c>
      <c r="Y173" s="10">
        <f t="shared" si="188"/>
        <v>29.712777112647977</v>
      </c>
      <c r="Z173" s="10">
        <f t="shared" si="189"/>
        <v>1032.0655327689701</v>
      </c>
      <c r="AA173" s="16">
        <f t="shared" si="190"/>
        <v>26.301026683365844</v>
      </c>
      <c r="AB173" s="6"/>
      <c r="AC173" s="9">
        <f t="shared" si="191"/>
        <v>146</v>
      </c>
      <c r="AD173" s="10">
        <f t="shared" si="192"/>
        <v>64.61</v>
      </c>
      <c r="AE173" s="10">
        <f t="shared" si="193"/>
        <v>5</v>
      </c>
      <c r="AF173" s="10">
        <f t="shared" si="194"/>
        <v>59.61</v>
      </c>
      <c r="AG173" s="10">
        <f t="shared" si="195"/>
        <v>3.4703445670197666</v>
      </c>
      <c r="AH173" s="10">
        <f t="shared" si="196"/>
        <v>56.139655432980234</v>
      </c>
      <c r="AI173" s="10">
        <f t="shared" si="197"/>
        <v>2546.6187698318445</v>
      </c>
      <c r="AJ173" s="16">
        <f t="shared" si="198"/>
        <v>50.665156052840402</v>
      </c>
      <c r="AK173" s="6"/>
      <c r="AL173" s="9">
        <f t="shared" si="199"/>
        <v>146</v>
      </c>
      <c r="AM173" s="10">
        <f t="shared" si="200"/>
        <v>124.91</v>
      </c>
      <c r="AN173" s="10">
        <f t="shared" si="201"/>
        <v>10</v>
      </c>
      <c r="AO173" s="10">
        <f t="shared" si="202"/>
        <v>114.91</v>
      </c>
      <c r="AP173" s="10">
        <f t="shared" si="203"/>
        <v>8.6061352492274725</v>
      </c>
      <c r="AQ173" s="10">
        <f t="shared" si="204"/>
        <v>106.30386475077252</v>
      </c>
      <c r="AR173" s="10">
        <f t="shared" si="205"/>
        <v>5968.6151347039131</v>
      </c>
      <c r="AS173" s="16">
        <f t="shared" si="206"/>
        <v>97.950543918283472</v>
      </c>
      <c r="AU173" s="2"/>
      <c r="AV173" s="2"/>
      <c r="AW173" s="2"/>
      <c r="AX173" s="2"/>
      <c r="AY173" s="9">
        <f t="shared" si="207"/>
        <v>146</v>
      </c>
      <c r="AZ173" s="31">
        <f t="shared" si="208"/>
        <v>146</v>
      </c>
      <c r="BA173" s="31">
        <f t="shared" si="177"/>
        <v>0</v>
      </c>
      <c r="BB173" s="10">
        <f t="shared" si="249"/>
        <v>30</v>
      </c>
      <c r="BC173" s="28">
        <f t="shared" si="209"/>
        <v>30</v>
      </c>
      <c r="BD173" s="10">
        <f t="shared" si="210"/>
        <v>0</v>
      </c>
      <c r="BE173" s="10">
        <f t="shared" si="250"/>
        <v>0</v>
      </c>
      <c r="BF173" s="44">
        <f t="shared" si="211"/>
        <v>60000</v>
      </c>
      <c r="BG173" s="80">
        <f t="shared" si="212"/>
        <v>23.525068589772669</v>
      </c>
      <c r="BH173" s="118"/>
      <c r="BI173" s="9">
        <f t="shared" si="213"/>
        <v>146</v>
      </c>
      <c r="BJ173" s="28">
        <f t="shared" si="214"/>
        <v>66.599999999999994</v>
      </c>
      <c r="BK173" s="28">
        <f t="shared" si="215"/>
        <v>5.5</v>
      </c>
      <c r="BL173" s="28">
        <f t="shared" si="216"/>
        <v>61.1</v>
      </c>
      <c r="BM173" s="28">
        <f t="shared" si="217"/>
        <v>5.6727751146283261</v>
      </c>
      <c r="BN173" s="28">
        <f t="shared" si="218"/>
        <v>55.427224885371672</v>
      </c>
      <c r="BO173" s="36">
        <f t="shared" si="219"/>
        <v>3726.4228515335126</v>
      </c>
      <c r="BP173" s="80">
        <f t="shared" si="220"/>
        <v>52.225652269295317</v>
      </c>
      <c r="BQ173" s="9">
        <f t="shared" si="221"/>
        <v>146</v>
      </c>
      <c r="BR173" s="28">
        <f t="shared" si="222"/>
        <v>76.53</v>
      </c>
      <c r="BS173" s="28">
        <f t="shared" si="223"/>
        <v>6.5</v>
      </c>
      <c r="BT173" s="28">
        <f t="shared" si="224"/>
        <v>70.03</v>
      </c>
      <c r="BU173" s="28">
        <f t="shared" si="225"/>
        <v>7.8336436078634302</v>
      </c>
      <c r="BV173" s="28">
        <f t="shared" si="226"/>
        <v>62.196356392136572</v>
      </c>
      <c r="BW173" s="36">
        <f t="shared" si="227"/>
        <v>4885.3680275216093</v>
      </c>
      <c r="BX173" s="80">
        <f t="shared" si="228"/>
        <v>60.012449972510076</v>
      </c>
      <c r="BY173" s="9">
        <f t="shared" si="229"/>
        <v>146</v>
      </c>
      <c r="BZ173" s="28">
        <f t="shared" si="230"/>
        <v>80.33</v>
      </c>
      <c r="CA173" s="28">
        <f t="shared" si="231"/>
        <v>7</v>
      </c>
      <c r="CB173" s="28">
        <f t="shared" si="232"/>
        <v>73.33</v>
      </c>
      <c r="CC173" s="28">
        <f t="shared" si="233"/>
        <v>9.6785670441744198</v>
      </c>
      <c r="CD173" s="28">
        <f t="shared" si="234"/>
        <v>63.651432955825577</v>
      </c>
      <c r="CE173" s="36">
        <f t="shared" si="235"/>
        <v>5743.4887935488259</v>
      </c>
      <c r="CF173" s="80">
        <f t="shared" si="236"/>
        <v>62.992291993881281</v>
      </c>
      <c r="CG173" s="9">
        <f t="shared" si="237"/>
        <v>0</v>
      </c>
      <c r="CH173" s="28">
        <f t="shared" si="238"/>
        <v>0</v>
      </c>
      <c r="CI173" s="28">
        <f t="shared" si="239"/>
        <v>0</v>
      </c>
      <c r="CJ173" s="28">
        <f t="shared" si="240"/>
        <v>0</v>
      </c>
      <c r="CK173" s="28">
        <f t="shared" si="241"/>
        <v>0</v>
      </c>
      <c r="CL173" s="28">
        <f t="shared" si="242"/>
        <v>0</v>
      </c>
      <c r="CM173" s="36">
        <f t="shared" si="243"/>
        <v>0</v>
      </c>
      <c r="CN173" s="80">
        <f t="shared" si="244"/>
        <v>0</v>
      </c>
      <c r="CO173" s="9">
        <f t="shared" si="245"/>
        <v>146</v>
      </c>
      <c r="CP173" s="28">
        <f t="shared" si="246"/>
        <v>650.65651834317919</v>
      </c>
      <c r="CQ173" s="28">
        <f t="shared" si="168"/>
        <v>53.5</v>
      </c>
      <c r="CR173" s="28">
        <f t="shared" si="169"/>
        <v>597.15651834317919</v>
      </c>
      <c r="CS173" s="28">
        <f t="shared" si="170"/>
        <v>63.947053425527194</v>
      </c>
      <c r="CT173" s="28">
        <f t="shared" si="171"/>
        <v>533.20946491765199</v>
      </c>
      <c r="CU173" s="36">
        <f t="shared" si="172"/>
        <v>37835.022590398665</v>
      </c>
      <c r="CV173" s="122">
        <f t="shared" si="173"/>
        <v>0</v>
      </c>
      <c r="CW173" s="125">
        <f t="shared" si="174"/>
        <v>597.15651834317919</v>
      </c>
      <c r="CX173" s="138">
        <f t="shared" si="175"/>
        <v>1127.1765183431792</v>
      </c>
    </row>
    <row r="174" spans="2:102" x14ac:dyDescent="0.3">
      <c r="B174" s="86">
        <v>147</v>
      </c>
      <c r="C174" s="155">
        <f t="shared" si="178"/>
        <v>1127.1765183431792</v>
      </c>
      <c r="D174" s="10">
        <f t="shared" si="179"/>
        <v>120</v>
      </c>
      <c r="E174" s="10">
        <f t="shared" si="180"/>
        <v>1007.1765183431792</v>
      </c>
      <c r="F174" s="10">
        <f t="shared" si="181"/>
        <v>99.096764344022858</v>
      </c>
      <c r="G174" s="10">
        <f t="shared" si="182"/>
        <v>908.07975399915631</v>
      </c>
      <c r="H174" s="10">
        <f t="shared" si="176"/>
        <v>120829.52194630817</v>
      </c>
      <c r="I174" s="146">
        <f t="shared" si="247"/>
        <v>-1007.1765183431792</v>
      </c>
      <c r="J174" s="147">
        <f t="shared" si="248"/>
        <v>-1127.1765183431792</v>
      </c>
      <c r="S174" s="86">
        <v>147</v>
      </c>
      <c r="T174" s="9">
        <f t="shared" si="183"/>
        <v>147</v>
      </c>
      <c r="U174" s="10">
        <f t="shared" si="184"/>
        <v>33.54</v>
      </c>
      <c r="V174" s="10">
        <f t="shared" si="185"/>
        <v>2.5</v>
      </c>
      <c r="W174" s="10">
        <f t="shared" si="186"/>
        <v>31.04</v>
      </c>
      <c r="X174" s="10">
        <f t="shared" si="187"/>
        <v>1.2900819159612127</v>
      </c>
      <c r="Y174" s="10">
        <f t="shared" si="188"/>
        <v>29.749918084038786</v>
      </c>
      <c r="Z174" s="10">
        <f t="shared" si="189"/>
        <v>1002.3156146849313</v>
      </c>
      <c r="AA174" s="16">
        <f t="shared" si="190"/>
        <v>26.257264575739608</v>
      </c>
      <c r="AB174" s="6"/>
      <c r="AC174" s="9">
        <f t="shared" si="191"/>
        <v>147</v>
      </c>
      <c r="AD174" s="10">
        <f t="shared" si="192"/>
        <v>64.61</v>
      </c>
      <c r="AE174" s="10">
        <f t="shared" si="193"/>
        <v>5</v>
      </c>
      <c r="AF174" s="10">
        <f t="shared" si="194"/>
        <v>59.61</v>
      </c>
      <c r="AG174" s="10">
        <f t="shared" si="195"/>
        <v>3.3954916931091259</v>
      </c>
      <c r="AH174" s="10">
        <f t="shared" si="196"/>
        <v>56.21450830689087</v>
      </c>
      <c r="AI174" s="10">
        <f t="shared" si="197"/>
        <v>2490.4042615249537</v>
      </c>
      <c r="AJ174" s="16">
        <f t="shared" si="198"/>
        <v>50.580854628459633</v>
      </c>
      <c r="AK174" s="6"/>
      <c r="AL174" s="9">
        <f t="shared" si="199"/>
        <v>147</v>
      </c>
      <c r="AM174" s="10">
        <f t="shared" si="200"/>
        <v>124.91</v>
      </c>
      <c r="AN174" s="10">
        <f t="shared" si="201"/>
        <v>10</v>
      </c>
      <c r="AO174" s="10">
        <f t="shared" si="202"/>
        <v>114.91</v>
      </c>
      <c r="AP174" s="10">
        <f t="shared" si="203"/>
        <v>8.45553810749721</v>
      </c>
      <c r="AQ174" s="10">
        <f t="shared" si="204"/>
        <v>106.45446189250279</v>
      </c>
      <c r="AR174" s="10">
        <f t="shared" si="205"/>
        <v>5862.1606728114102</v>
      </c>
      <c r="AS174" s="16">
        <f t="shared" si="206"/>
        <v>97.787564643876991</v>
      </c>
      <c r="AU174" s="2"/>
      <c r="AV174" s="2"/>
      <c r="AW174" s="2"/>
      <c r="AX174" s="2"/>
      <c r="AY174" s="9">
        <f t="shared" si="207"/>
        <v>147</v>
      </c>
      <c r="AZ174" s="31">
        <f t="shared" si="208"/>
        <v>147</v>
      </c>
      <c r="BA174" s="31">
        <f t="shared" si="177"/>
        <v>0</v>
      </c>
      <c r="BB174" s="10">
        <f t="shared" si="249"/>
        <v>30</v>
      </c>
      <c r="BC174" s="28">
        <f t="shared" si="209"/>
        <v>30</v>
      </c>
      <c r="BD174" s="10">
        <f t="shared" si="210"/>
        <v>0</v>
      </c>
      <c r="BE174" s="10">
        <f t="shared" si="250"/>
        <v>0</v>
      </c>
      <c r="BF174" s="44">
        <f t="shared" si="211"/>
        <v>60000</v>
      </c>
      <c r="BG174" s="80">
        <f t="shared" si="212"/>
        <v>23.485925380804659</v>
      </c>
      <c r="BH174" s="118"/>
      <c r="BI174" s="9">
        <f t="shared" si="213"/>
        <v>147</v>
      </c>
      <c r="BJ174" s="28">
        <f t="shared" si="214"/>
        <v>66.599999999999994</v>
      </c>
      <c r="BK174" s="28">
        <f t="shared" si="215"/>
        <v>5.5</v>
      </c>
      <c r="BL174" s="28">
        <f t="shared" si="216"/>
        <v>61.1</v>
      </c>
      <c r="BM174" s="28">
        <f t="shared" si="217"/>
        <v>5.5896342773002692</v>
      </c>
      <c r="BN174" s="28">
        <f t="shared" si="218"/>
        <v>55.510365722699731</v>
      </c>
      <c r="BO174" s="36">
        <f t="shared" si="219"/>
        <v>3670.912485810813</v>
      </c>
      <c r="BP174" s="80">
        <f t="shared" si="220"/>
        <v>52.138754345386339</v>
      </c>
      <c r="BQ174" s="9">
        <f t="shared" si="221"/>
        <v>147</v>
      </c>
      <c r="BR174" s="28">
        <f t="shared" si="222"/>
        <v>76.53</v>
      </c>
      <c r="BS174" s="28">
        <f t="shared" si="223"/>
        <v>6.5</v>
      </c>
      <c r="BT174" s="28">
        <f t="shared" si="224"/>
        <v>70.03</v>
      </c>
      <c r="BU174" s="28">
        <f t="shared" si="225"/>
        <v>7.7351660435758811</v>
      </c>
      <c r="BV174" s="28">
        <f t="shared" si="226"/>
        <v>62.294833956424121</v>
      </c>
      <c r="BW174" s="36">
        <f t="shared" si="227"/>
        <v>4823.0731935651847</v>
      </c>
      <c r="BX174" s="80">
        <f t="shared" si="228"/>
        <v>59.912595646432685</v>
      </c>
      <c r="BY174" s="9">
        <f t="shared" si="229"/>
        <v>147</v>
      </c>
      <c r="BZ174" s="28">
        <f t="shared" si="230"/>
        <v>80.33</v>
      </c>
      <c r="CA174" s="28">
        <f t="shared" si="231"/>
        <v>7</v>
      </c>
      <c r="CB174" s="28">
        <f t="shared" si="232"/>
        <v>73.33</v>
      </c>
      <c r="CC174" s="28">
        <f t="shared" si="233"/>
        <v>9.5724813225813765</v>
      </c>
      <c r="CD174" s="28">
        <f t="shared" si="234"/>
        <v>63.757518677418624</v>
      </c>
      <c r="CE174" s="36">
        <f t="shared" si="235"/>
        <v>5679.7312748714075</v>
      </c>
      <c r="CF174" s="80">
        <f t="shared" si="236"/>
        <v>62.887479528001272</v>
      </c>
      <c r="CG174" s="9">
        <f t="shared" si="237"/>
        <v>0</v>
      </c>
      <c r="CH174" s="28">
        <f t="shared" si="238"/>
        <v>0</v>
      </c>
      <c r="CI174" s="28">
        <f t="shared" si="239"/>
        <v>0</v>
      </c>
      <c r="CJ174" s="28">
        <f t="shared" si="240"/>
        <v>0</v>
      </c>
      <c r="CK174" s="28">
        <f t="shared" si="241"/>
        <v>0</v>
      </c>
      <c r="CL174" s="28">
        <f t="shared" si="242"/>
        <v>0</v>
      </c>
      <c r="CM174" s="36">
        <f t="shared" si="243"/>
        <v>0</v>
      </c>
      <c r="CN174" s="80">
        <f t="shared" si="244"/>
        <v>0</v>
      </c>
      <c r="CO174" s="9">
        <f t="shared" si="245"/>
        <v>147</v>
      </c>
      <c r="CP174" s="28">
        <f t="shared" si="246"/>
        <v>650.65651834317919</v>
      </c>
      <c r="CQ174" s="28">
        <f t="shared" si="168"/>
        <v>53.5</v>
      </c>
      <c r="CR174" s="28">
        <f t="shared" si="169"/>
        <v>597.15651834317919</v>
      </c>
      <c r="CS174" s="28">
        <f t="shared" si="170"/>
        <v>63.058370983997776</v>
      </c>
      <c r="CT174" s="28">
        <f t="shared" si="171"/>
        <v>534.09814735918144</v>
      </c>
      <c r="CU174" s="36">
        <f t="shared" si="172"/>
        <v>37300.924443039483</v>
      </c>
      <c r="CV174" s="122">
        <f t="shared" si="173"/>
        <v>0</v>
      </c>
      <c r="CW174" s="125">
        <f t="shared" si="174"/>
        <v>597.15651834317919</v>
      </c>
      <c r="CX174" s="138">
        <f t="shared" si="175"/>
        <v>1127.1765183431792</v>
      </c>
    </row>
    <row r="175" spans="2:102" x14ac:dyDescent="0.3">
      <c r="B175" s="86">
        <v>148</v>
      </c>
      <c r="C175" s="155">
        <f t="shared" si="178"/>
        <v>1127.1765183431792</v>
      </c>
      <c r="D175" s="10">
        <f t="shared" si="179"/>
        <v>120</v>
      </c>
      <c r="E175" s="10">
        <f t="shared" si="180"/>
        <v>1007.1765183431792</v>
      </c>
      <c r="F175" s="10">
        <f t="shared" si="181"/>
        <v>97.655488635251515</v>
      </c>
      <c r="G175" s="10">
        <f t="shared" si="182"/>
        <v>909.52102970792771</v>
      </c>
      <c r="H175" s="10">
        <f t="shared" si="176"/>
        <v>119920.00091660026</v>
      </c>
      <c r="I175" s="146">
        <f t="shared" si="247"/>
        <v>-1007.1765183431792</v>
      </c>
      <c r="J175" s="147">
        <f t="shared" si="248"/>
        <v>-1127.1765183431792</v>
      </c>
      <c r="S175" s="86">
        <v>148</v>
      </c>
      <c r="T175" s="9">
        <f t="shared" si="183"/>
        <v>148</v>
      </c>
      <c r="U175" s="10">
        <f t="shared" si="184"/>
        <v>33.54</v>
      </c>
      <c r="V175" s="10">
        <f t="shared" si="185"/>
        <v>2.5</v>
      </c>
      <c r="W175" s="10">
        <f t="shared" si="186"/>
        <v>31.04</v>
      </c>
      <c r="X175" s="10">
        <f t="shared" si="187"/>
        <v>1.2528945183561642</v>
      </c>
      <c r="Y175" s="10">
        <f t="shared" si="188"/>
        <v>29.787105481643835</v>
      </c>
      <c r="Z175" s="10">
        <f t="shared" si="189"/>
        <v>972.52850920328751</v>
      </c>
      <c r="AA175" s="16">
        <f t="shared" si="190"/>
        <v>26.213575283600274</v>
      </c>
      <c r="AB175" s="6"/>
      <c r="AC175" s="9">
        <f t="shared" si="191"/>
        <v>148</v>
      </c>
      <c r="AD175" s="10">
        <f t="shared" si="192"/>
        <v>64.61</v>
      </c>
      <c r="AE175" s="10">
        <f t="shared" si="193"/>
        <v>5</v>
      </c>
      <c r="AF175" s="10">
        <f t="shared" si="194"/>
        <v>59.61</v>
      </c>
      <c r="AG175" s="10">
        <f t="shared" si="195"/>
        <v>3.3205390153666046</v>
      </c>
      <c r="AH175" s="10">
        <f t="shared" si="196"/>
        <v>56.289460984633394</v>
      </c>
      <c r="AI175" s="10">
        <f t="shared" si="197"/>
        <v>2434.1148005403202</v>
      </c>
      <c r="AJ175" s="16">
        <f t="shared" si="198"/>
        <v>50.496693472671851</v>
      </c>
      <c r="AK175" s="6"/>
      <c r="AL175" s="9">
        <f t="shared" si="199"/>
        <v>148</v>
      </c>
      <c r="AM175" s="10">
        <f t="shared" si="200"/>
        <v>124.91</v>
      </c>
      <c r="AN175" s="10">
        <f t="shared" si="201"/>
        <v>10</v>
      </c>
      <c r="AO175" s="10">
        <f t="shared" si="202"/>
        <v>114.91</v>
      </c>
      <c r="AP175" s="10">
        <f t="shared" si="203"/>
        <v>8.3047276198161644</v>
      </c>
      <c r="AQ175" s="10">
        <f t="shared" si="204"/>
        <v>106.60527238018383</v>
      </c>
      <c r="AR175" s="10">
        <f t="shared" si="205"/>
        <v>5755.5554004312262</v>
      </c>
      <c r="AS175" s="16">
        <f t="shared" si="206"/>
        <v>97.624856549627623</v>
      </c>
      <c r="AU175" s="2"/>
      <c r="AV175" s="2"/>
      <c r="AW175" s="2"/>
      <c r="AX175" s="2"/>
      <c r="AY175" s="9">
        <f t="shared" si="207"/>
        <v>148</v>
      </c>
      <c r="AZ175" s="31">
        <f t="shared" si="208"/>
        <v>148</v>
      </c>
      <c r="BA175" s="31">
        <f t="shared" si="177"/>
        <v>0</v>
      </c>
      <c r="BB175" s="10">
        <f t="shared" si="249"/>
        <v>30</v>
      </c>
      <c r="BC175" s="28">
        <f t="shared" si="209"/>
        <v>30</v>
      </c>
      <c r="BD175" s="10">
        <f t="shared" si="210"/>
        <v>0</v>
      </c>
      <c r="BE175" s="10">
        <f t="shared" si="250"/>
        <v>0</v>
      </c>
      <c r="BF175" s="44">
        <f t="shared" si="211"/>
        <v>60000</v>
      </c>
      <c r="BG175" s="80">
        <f t="shared" si="212"/>
        <v>23.446847301968045</v>
      </c>
      <c r="BH175" s="118"/>
      <c r="BI175" s="9">
        <f t="shared" si="213"/>
        <v>148</v>
      </c>
      <c r="BJ175" s="28">
        <f t="shared" si="214"/>
        <v>66.599999999999994</v>
      </c>
      <c r="BK175" s="28">
        <f t="shared" si="215"/>
        <v>5.5</v>
      </c>
      <c r="BL175" s="28">
        <f t="shared" si="216"/>
        <v>61.1</v>
      </c>
      <c r="BM175" s="28">
        <f t="shared" si="217"/>
        <v>5.5063687287162191</v>
      </c>
      <c r="BN175" s="28">
        <f t="shared" si="218"/>
        <v>55.593631271283783</v>
      </c>
      <c r="BO175" s="36">
        <f t="shared" si="219"/>
        <v>3615.3188545395292</v>
      </c>
      <c r="BP175" s="80">
        <f t="shared" si="220"/>
        <v>52.052001010369061</v>
      </c>
      <c r="BQ175" s="9">
        <f t="shared" si="221"/>
        <v>148</v>
      </c>
      <c r="BR175" s="28">
        <f t="shared" si="222"/>
        <v>76.53</v>
      </c>
      <c r="BS175" s="28">
        <f t="shared" si="223"/>
        <v>6.5</v>
      </c>
      <c r="BT175" s="28">
        <f t="shared" si="224"/>
        <v>70.03</v>
      </c>
      <c r="BU175" s="28">
        <f t="shared" si="225"/>
        <v>7.6365325564782092</v>
      </c>
      <c r="BV175" s="28">
        <f t="shared" si="226"/>
        <v>62.393467443521793</v>
      </c>
      <c r="BW175" s="36">
        <f t="shared" si="227"/>
        <v>4760.6797261216625</v>
      </c>
      <c r="BX175" s="80">
        <f t="shared" si="228"/>
        <v>59.812907467320485</v>
      </c>
      <c r="BY175" s="9">
        <f t="shared" si="229"/>
        <v>148</v>
      </c>
      <c r="BZ175" s="28">
        <f t="shared" si="230"/>
        <v>80.33</v>
      </c>
      <c r="CA175" s="28">
        <f t="shared" si="231"/>
        <v>7</v>
      </c>
      <c r="CB175" s="28">
        <f t="shared" si="232"/>
        <v>73.33</v>
      </c>
      <c r="CC175" s="28">
        <f t="shared" si="233"/>
        <v>9.4662187914523468</v>
      </c>
      <c r="CD175" s="28">
        <f t="shared" si="234"/>
        <v>63.86378120854765</v>
      </c>
      <c r="CE175" s="36">
        <f t="shared" si="235"/>
        <v>5615.8674936628595</v>
      </c>
      <c r="CF175" s="80">
        <f t="shared" si="236"/>
        <v>62.782841458903107</v>
      </c>
      <c r="CG175" s="9">
        <f t="shared" si="237"/>
        <v>0</v>
      </c>
      <c r="CH175" s="28">
        <f t="shared" si="238"/>
        <v>0</v>
      </c>
      <c r="CI175" s="28">
        <f t="shared" si="239"/>
        <v>0</v>
      </c>
      <c r="CJ175" s="28">
        <f t="shared" si="240"/>
        <v>0</v>
      </c>
      <c r="CK175" s="28">
        <f t="shared" si="241"/>
        <v>0</v>
      </c>
      <c r="CL175" s="28">
        <f t="shared" si="242"/>
        <v>0</v>
      </c>
      <c r="CM175" s="36">
        <f t="shared" si="243"/>
        <v>0</v>
      </c>
      <c r="CN175" s="80">
        <f t="shared" si="244"/>
        <v>0</v>
      </c>
      <c r="CO175" s="9">
        <f t="shared" si="245"/>
        <v>148</v>
      </c>
      <c r="CP175" s="28">
        <f t="shared" si="246"/>
        <v>650.65651834317919</v>
      </c>
      <c r="CQ175" s="28">
        <f t="shared" si="168"/>
        <v>53.5</v>
      </c>
      <c r="CR175" s="28">
        <f t="shared" si="169"/>
        <v>597.15651834317919</v>
      </c>
      <c r="CS175" s="28">
        <f t="shared" si="170"/>
        <v>62.168207405065807</v>
      </c>
      <c r="CT175" s="28">
        <f t="shared" si="171"/>
        <v>534.98831093811339</v>
      </c>
      <c r="CU175" s="36">
        <f t="shared" si="172"/>
        <v>36765.936132101371</v>
      </c>
      <c r="CV175" s="122">
        <f t="shared" si="173"/>
        <v>0</v>
      </c>
      <c r="CW175" s="125">
        <f t="shared" si="174"/>
        <v>597.15651834317919</v>
      </c>
      <c r="CX175" s="138">
        <f t="shared" si="175"/>
        <v>1127.1765183431792</v>
      </c>
    </row>
    <row r="176" spans="2:102" x14ac:dyDescent="0.3">
      <c r="B176" s="86">
        <v>149</v>
      </c>
      <c r="C176" s="155">
        <f t="shared" si="178"/>
        <v>1127.1765183431792</v>
      </c>
      <c r="D176" s="10">
        <f t="shared" si="179"/>
        <v>120</v>
      </c>
      <c r="E176" s="10">
        <f t="shared" si="180"/>
        <v>1007.1765183431792</v>
      </c>
      <c r="F176" s="10">
        <f t="shared" si="181"/>
        <v>96.211911078944411</v>
      </c>
      <c r="G176" s="10">
        <f t="shared" si="182"/>
        <v>910.96460726423481</v>
      </c>
      <c r="H176" s="10">
        <f t="shared" si="176"/>
        <v>119009.03630933602</v>
      </c>
      <c r="I176" s="146">
        <f t="shared" si="247"/>
        <v>-1007.1765183431792</v>
      </c>
      <c r="J176" s="147">
        <f t="shared" si="248"/>
        <v>-1127.1765183431792</v>
      </c>
      <c r="S176" s="86">
        <v>149</v>
      </c>
      <c r="T176" s="9">
        <f t="shared" si="183"/>
        <v>149</v>
      </c>
      <c r="U176" s="10">
        <f t="shared" si="184"/>
        <v>33.54</v>
      </c>
      <c r="V176" s="10">
        <f t="shared" si="185"/>
        <v>2.5</v>
      </c>
      <c r="W176" s="10">
        <f t="shared" si="186"/>
        <v>31.04</v>
      </c>
      <c r="X176" s="10">
        <f t="shared" si="187"/>
        <v>1.2156606365041094</v>
      </c>
      <c r="Y176" s="10">
        <f t="shared" si="188"/>
        <v>29.824339363495891</v>
      </c>
      <c r="Z176" s="10">
        <f t="shared" si="189"/>
        <v>942.70416983979158</v>
      </c>
      <c r="AA176" s="16">
        <f t="shared" si="190"/>
        <v>26.169958685790618</v>
      </c>
      <c r="AB176" s="6"/>
      <c r="AC176" s="9">
        <f t="shared" si="191"/>
        <v>149</v>
      </c>
      <c r="AD176" s="10">
        <f t="shared" si="192"/>
        <v>64.61</v>
      </c>
      <c r="AE176" s="10">
        <f t="shared" si="193"/>
        <v>5</v>
      </c>
      <c r="AF176" s="10">
        <f t="shared" si="194"/>
        <v>59.61</v>
      </c>
      <c r="AG176" s="10">
        <f t="shared" si="195"/>
        <v>3.2454864007204272</v>
      </c>
      <c r="AH176" s="10">
        <f t="shared" si="196"/>
        <v>56.364513599279576</v>
      </c>
      <c r="AI176" s="10">
        <f t="shared" si="197"/>
        <v>2377.7502869410405</v>
      </c>
      <c r="AJ176" s="16">
        <f t="shared" si="198"/>
        <v>50.412672352085032</v>
      </c>
      <c r="AK176" s="6"/>
      <c r="AL176" s="9">
        <f t="shared" si="199"/>
        <v>149</v>
      </c>
      <c r="AM176" s="10">
        <f t="shared" si="200"/>
        <v>124.91</v>
      </c>
      <c r="AN176" s="10">
        <f t="shared" si="201"/>
        <v>10</v>
      </c>
      <c r="AO176" s="10">
        <f t="shared" si="202"/>
        <v>114.91</v>
      </c>
      <c r="AP176" s="10">
        <f t="shared" si="203"/>
        <v>8.1537034839442377</v>
      </c>
      <c r="AQ176" s="10">
        <f t="shared" si="204"/>
        <v>106.75629651605576</v>
      </c>
      <c r="AR176" s="10">
        <f t="shared" si="205"/>
        <v>5648.7991039151702</v>
      </c>
      <c r="AS176" s="16">
        <f t="shared" si="206"/>
        <v>97.462419184320396</v>
      </c>
      <c r="AU176" s="2"/>
      <c r="AV176" s="2"/>
      <c r="AW176" s="2"/>
      <c r="AX176" s="2"/>
      <c r="AY176" s="9">
        <f t="shared" si="207"/>
        <v>149</v>
      </c>
      <c r="AZ176" s="31">
        <f t="shared" si="208"/>
        <v>149</v>
      </c>
      <c r="BA176" s="31">
        <f t="shared" si="177"/>
        <v>0</v>
      </c>
      <c r="BB176" s="10">
        <f t="shared" si="249"/>
        <v>30</v>
      </c>
      <c r="BC176" s="28">
        <f t="shared" si="209"/>
        <v>30</v>
      </c>
      <c r="BD176" s="10">
        <f t="shared" si="210"/>
        <v>0</v>
      </c>
      <c r="BE176" s="10">
        <f t="shared" si="250"/>
        <v>0</v>
      </c>
      <c r="BF176" s="44">
        <f t="shared" si="211"/>
        <v>60000</v>
      </c>
      <c r="BG176" s="80">
        <f t="shared" si="212"/>
        <v>23.40783424489322</v>
      </c>
      <c r="BH176" s="118"/>
      <c r="BI176" s="9">
        <f t="shared" si="213"/>
        <v>149</v>
      </c>
      <c r="BJ176" s="28">
        <f t="shared" si="214"/>
        <v>66.599999999999994</v>
      </c>
      <c r="BK176" s="28">
        <f t="shared" si="215"/>
        <v>5.5</v>
      </c>
      <c r="BL176" s="28">
        <f t="shared" si="216"/>
        <v>61.1</v>
      </c>
      <c r="BM176" s="28">
        <f t="shared" si="217"/>
        <v>5.4229782818092929</v>
      </c>
      <c r="BN176" s="28">
        <f t="shared" si="218"/>
        <v>55.677021718190709</v>
      </c>
      <c r="BO176" s="36">
        <f t="shared" si="219"/>
        <v>3559.6418328213385</v>
      </c>
      <c r="BP176" s="80">
        <f t="shared" si="220"/>
        <v>51.965392023662943</v>
      </c>
      <c r="BQ176" s="9">
        <f t="shared" si="221"/>
        <v>149</v>
      </c>
      <c r="BR176" s="28">
        <f t="shared" si="222"/>
        <v>76.53</v>
      </c>
      <c r="BS176" s="28">
        <f t="shared" si="223"/>
        <v>6.5</v>
      </c>
      <c r="BT176" s="28">
        <f t="shared" si="224"/>
        <v>70.03</v>
      </c>
      <c r="BU176" s="28">
        <f t="shared" si="225"/>
        <v>7.5377428996926321</v>
      </c>
      <c r="BV176" s="28">
        <f t="shared" si="226"/>
        <v>62.49225710030737</v>
      </c>
      <c r="BW176" s="36">
        <f t="shared" si="227"/>
        <v>4698.1874690213554</v>
      </c>
      <c r="BX176" s="80">
        <f t="shared" si="228"/>
        <v>59.713385158722602</v>
      </c>
      <c r="BY176" s="9">
        <f t="shared" si="229"/>
        <v>149</v>
      </c>
      <c r="BZ176" s="28">
        <f t="shared" si="230"/>
        <v>80.33</v>
      </c>
      <c r="CA176" s="28">
        <f t="shared" si="231"/>
        <v>7</v>
      </c>
      <c r="CB176" s="28">
        <f t="shared" si="232"/>
        <v>73.33</v>
      </c>
      <c r="CC176" s="28">
        <f t="shared" si="233"/>
        <v>9.3597791561047661</v>
      </c>
      <c r="CD176" s="28">
        <f t="shared" si="234"/>
        <v>63.970220843895234</v>
      </c>
      <c r="CE176" s="36">
        <f t="shared" si="235"/>
        <v>5551.8972728189647</v>
      </c>
      <c r="CF176" s="80">
        <f t="shared" si="236"/>
        <v>62.678377496409077</v>
      </c>
      <c r="CG176" s="9">
        <f t="shared" si="237"/>
        <v>0</v>
      </c>
      <c r="CH176" s="28">
        <f t="shared" si="238"/>
        <v>0</v>
      </c>
      <c r="CI176" s="28">
        <f t="shared" si="239"/>
        <v>0</v>
      </c>
      <c r="CJ176" s="28">
        <f t="shared" si="240"/>
        <v>0</v>
      </c>
      <c r="CK176" s="28">
        <f t="shared" si="241"/>
        <v>0</v>
      </c>
      <c r="CL176" s="28">
        <f t="shared" si="242"/>
        <v>0</v>
      </c>
      <c r="CM176" s="36">
        <f t="shared" si="243"/>
        <v>0</v>
      </c>
      <c r="CN176" s="80">
        <f t="shared" si="244"/>
        <v>0</v>
      </c>
      <c r="CO176" s="9">
        <f t="shared" si="245"/>
        <v>149</v>
      </c>
      <c r="CP176" s="28">
        <f t="shared" si="246"/>
        <v>650.65651834317919</v>
      </c>
      <c r="CQ176" s="28">
        <f t="shared" si="168"/>
        <v>53.5</v>
      </c>
      <c r="CR176" s="28">
        <f t="shared" si="169"/>
        <v>597.15651834317919</v>
      </c>
      <c r="CS176" s="28">
        <f t="shared" si="170"/>
        <v>61.276560220168953</v>
      </c>
      <c r="CT176" s="28">
        <f t="shared" si="171"/>
        <v>535.87995812301028</v>
      </c>
      <c r="CU176" s="36">
        <f t="shared" si="172"/>
        <v>36230.056173978359</v>
      </c>
      <c r="CV176" s="122">
        <f t="shared" si="173"/>
        <v>0</v>
      </c>
      <c r="CW176" s="125">
        <f t="shared" si="174"/>
        <v>597.15651834317919</v>
      </c>
      <c r="CX176" s="138">
        <f t="shared" si="175"/>
        <v>1127.1765183431792</v>
      </c>
    </row>
    <row r="177" spans="2:102" x14ac:dyDescent="0.3">
      <c r="B177" s="86">
        <v>150</v>
      </c>
      <c r="C177" s="155">
        <f t="shared" si="178"/>
        <v>1127.1765183431792</v>
      </c>
      <c r="D177" s="10">
        <f t="shared" si="179"/>
        <v>120</v>
      </c>
      <c r="E177" s="10">
        <f t="shared" si="180"/>
        <v>1007.1765183431792</v>
      </c>
      <c r="F177" s="10">
        <f t="shared" si="181"/>
        <v>94.7660279786123</v>
      </c>
      <c r="G177" s="10">
        <f t="shared" si="182"/>
        <v>912.41049036456684</v>
      </c>
      <c r="H177" s="10">
        <f t="shared" si="176"/>
        <v>118096.62581897143</v>
      </c>
      <c r="I177" s="146">
        <f t="shared" si="247"/>
        <v>-1007.1765183431792</v>
      </c>
      <c r="J177" s="147">
        <f t="shared" si="248"/>
        <v>-1127.1765183431792</v>
      </c>
      <c r="S177" s="86">
        <v>150</v>
      </c>
      <c r="T177" s="9">
        <f t="shared" si="183"/>
        <v>150</v>
      </c>
      <c r="U177" s="10">
        <f t="shared" si="184"/>
        <v>33.54</v>
      </c>
      <c r="V177" s="10">
        <f t="shared" si="185"/>
        <v>2.5</v>
      </c>
      <c r="W177" s="10">
        <f t="shared" si="186"/>
        <v>31.04</v>
      </c>
      <c r="X177" s="10">
        <f t="shared" si="187"/>
        <v>1.1783802122997395</v>
      </c>
      <c r="Y177" s="10">
        <f t="shared" si="188"/>
        <v>29.86161978770026</v>
      </c>
      <c r="Z177" s="10">
        <f t="shared" si="189"/>
        <v>912.84255005209127</v>
      </c>
      <c r="AA177" s="16">
        <f t="shared" si="190"/>
        <v>26.126414661355028</v>
      </c>
      <c r="AB177" s="6"/>
      <c r="AC177" s="9">
        <f t="shared" si="191"/>
        <v>150</v>
      </c>
      <c r="AD177" s="10">
        <f t="shared" si="192"/>
        <v>64.61</v>
      </c>
      <c r="AE177" s="10">
        <f t="shared" si="193"/>
        <v>5</v>
      </c>
      <c r="AF177" s="10">
        <f t="shared" si="194"/>
        <v>59.61</v>
      </c>
      <c r="AG177" s="10">
        <f t="shared" si="195"/>
        <v>3.1703337159213874</v>
      </c>
      <c r="AH177" s="10">
        <f t="shared" si="196"/>
        <v>56.439666284078612</v>
      </c>
      <c r="AI177" s="10">
        <f t="shared" si="197"/>
        <v>2321.3106206569619</v>
      </c>
      <c r="AJ177" s="16">
        <f t="shared" si="198"/>
        <v>50.328791033695545</v>
      </c>
      <c r="AK177" s="6"/>
      <c r="AL177" s="9">
        <f t="shared" si="199"/>
        <v>150</v>
      </c>
      <c r="AM177" s="10">
        <f t="shared" si="200"/>
        <v>124.91</v>
      </c>
      <c r="AN177" s="10">
        <f t="shared" si="201"/>
        <v>10</v>
      </c>
      <c r="AO177" s="10">
        <f t="shared" si="202"/>
        <v>114.91</v>
      </c>
      <c r="AP177" s="10">
        <f t="shared" si="203"/>
        <v>8.0024653972131592</v>
      </c>
      <c r="AQ177" s="10">
        <f t="shared" si="204"/>
        <v>106.90753460278684</v>
      </c>
      <c r="AR177" s="10">
        <f t="shared" si="205"/>
        <v>5541.8915693123836</v>
      </c>
      <c r="AS177" s="16">
        <f t="shared" si="206"/>
        <v>97.300252097491253</v>
      </c>
      <c r="AU177" s="2"/>
      <c r="AV177" s="2"/>
      <c r="AW177" s="2"/>
      <c r="AX177" s="2"/>
      <c r="AY177" s="9">
        <f t="shared" si="207"/>
        <v>150</v>
      </c>
      <c r="AZ177" s="31">
        <f t="shared" si="208"/>
        <v>150</v>
      </c>
      <c r="BA177" s="31">
        <f t="shared" si="177"/>
        <v>0</v>
      </c>
      <c r="BB177" s="10">
        <f t="shared" si="249"/>
        <v>30</v>
      </c>
      <c r="BC177" s="28">
        <f t="shared" si="209"/>
        <v>30</v>
      </c>
      <c r="BD177" s="10">
        <f t="shared" si="210"/>
        <v>0</v>
      </c>
      <c r="BE177" s="10">
        <f t="shared" si="250"/>
        <v>0</v>
      </c>
      <c r="BF177" s="44">
        <f t="shared" si="211"/>
        <v>60000</v>
      </c>
      <c r="BG177" s="80">
        <f t="shared" si="212"/>
        <v>23.368886101390903</v>
      </c>
      <c r="BH177" s="118"/>
      <c r="BI177" s="9">
        <f t="shared" si="213"/>
        <v>150</v>
      </c>
      <c r="BJ177" s="28">
        <f t="shared" si="214"/>
        <v>66.599999999999994</v>
      </c>
      <c r="BK177" s="28">
        <f t="shared" si="215"/>
        <v>5.5</v>
      </c>
      <c r="BL177" s="28">
        <f t="shared" si="216"/>
        <v>61.1</v>
      </c>
      <c r="BM177" s="28">
        <f t="shared" si="217"/>
        <v>5.3394627492320081</v>
      </c>
      <c r="BN177" s="28">
        <f t="shared" si="218"/>
        <v>55.760537250767996</v>
      </c>
      <c r="BO177" s="36">
        <f t="shared" si="219"/>
        <v>3503.8812955705707</v>
      </c>
      <c r="BP177" s="80">
        <f t="shared" si="220"/>
        <v>51.8789271450878</v>
      </c>
      <c r="BQ177" s="9">
        <f t="shared" si="221"/>
        <v>150</v>
      </c>
      <c r="BR177" s="28">
        <f t="shared" si="222"/>
        <v>76.53</v>
      </c>
      <c r="BS177" s="28">
        <f t="shared" si="223"/>
        <v>6.5</v>
      </c>
      <c r="BT177" s="28">
        <f t="shared" si="224"/>
        <v>70.03</v>
      </c>
      <c r="BU177" s="28">
        <f t="shared" si="225"/>
        <v>7.4387968259504795</v>
      </c>
      <c r="BV177" s="28">
        <f t="shared" si="226"/>
        <v>62.591203174049525</v>
      </c>
      <c r="BW177" s="36">
        <f t="shared" si="227"/>
        <v>4635.5962658473054</v>
      </c>
      <c r="BX177" s="80">
        <f t="shared" si="228"/>
        <v>59.614028444648199</v>
      </c>
      <c r="BY177" s="9">
        <f t="shared" si="229"/>
        <v>150</v>
      </c>
      <c r="BZ177" s="28">
        <f t="shared" si="230"/>
        <v>80.33</v>
      </c>
      <c r="CA177" s="28">
        <f t="shared" si="231"/>
        <v>7</v>
      </c>
      <c r="CB177" s="28">
        <f t="shared" si="232"/>
        <v>73.33</v>
      </c>
      <c r="CC177" s="28">
        <f t="shared" si="233"/>
        <v>9.2531621213649409</v>
      </c>
      <c r="CD177" s="28">
        <f t="shared" si="234"/>
        <v>64.076837878635061</v>
      </c>
      <c r="CE177" s="36">
        <f t="shared" si="235"/>
        <v>5487.8204349403295</v>
      </c>
      <c r="CF177" s="80">
        <f t="shared" si="236"/>
        <v>62.574087350824371</v>
      </c>
      <c r="CG177" s="9">
        <f t="shared" si="237"/>
        <v>0</v>
      </c>
      <c r="CH177" s="28">
        <f t="shared" si="238"/>
        <v>0</v>
      </c>
      <c r="CI177" s="28">
        <f t="shared" si="239"/>
        <v>0</v>
      </c>
      <c r="CJ177" s="28">
        <f t="shared" si="240"/>
        <v>0</v>
      </c>
      <c r="CK177" s="28">
        <f t="shared" si="241"/>
        <v>0</v>
      </c>
      <c r="CL177" s="28">
        <f t="shared" si="242"/>
        <v>0</v>
      </c>
      <c r="CM177" s="36">
        <f t="shared" si="243"/>
        <v>0</v>
      </c>
      <c r="CN177" s="80">
        <f t="shared" si="244"/>
        <v>0</v>
      </c>
      <c r="CO177" s="9">
        <f t="shared" si="245"/>
        <v>150</v>
      </c>
      <c r="CP177" s="28">
        <f t="shared" si="246"/>
        <v>650.65651834317919</v>
      </c>
      <c r="CQ177" s="28">
        <f t="shared" si="168"/>
        <v>53.5</v>
      </c>
      <c r="CR177" s="28">
        <f t="shared" si="169"/>
        <v>597.15651834317919</v>
      </c>
      <c r="CS177" s="28">
        <f t="shared" si="170"/>
        <v>60.383426956630593</v>
      </c>
      <c r="CT177" s="28">
        <f t="shared" si="171"/>
        <v>536.77309138654857</v>
      </c>
      <c r="CU177" s="36">
        <f t="shared" si="172"/>
        <v>35693.283082591814</v>
      </c>
      <c r="CV177" s="122">
        <f t="shared" si="173"/>
        <v>0</v>
      </c>
      <c r="CW177" s="125">
        <f t="shared" si="174"/>
        <v>597.15651834317919</v>
      </c>
      <c r="CX177" s="138">
        <f t="shared" si="175"/>
        <v>1127.1765183431792</v>
      </c>
    </row>
    <row r="178" spans="2:102" x14ac:dyDescent="0.3">
      <c r="B178" s="86">
        <v>151</v>
      </c>
      <c r="C178" s="155">
        <f t="shared" si="178"/>
        <v>1127.1765183431792</v>
      </c>
      <c r="D178" s="10">
        <f t="shared" si="179"/>
        <v>120</v>
      </c>
      <c r="E178" s="10">
        <f t="shared" si="180"/>
        <v>1007.1765183431792</v>
      </c>
      <c r="F178" s="10">
        <f t="shared" si="181"/>
        <v>93.317835631801273</v>
      </c>
      <c r="G178" s="10">
        <f t="shared" si="182"/>
        <v>913.85868271137792</v>
      </c>
      <c r="H178" s="10">
        <f t="shared" si="176"/>
        <v>117182.76713626008</v>
      </c>
      <c r="I178" s="146">
        <f t="shared" si="247"/>
        <v>-1007.1765183431792</v>
      </c>
      <c r="J178" s="147">
        <f t="shared" si="248"/>
        <v>-1127.1765183431792</v>
      </c>
      <c r="S178" s="86">
        <v>151</v>
      </c>
      <c r="T178" s="9">
        <f t="shared" si="183"/>
        <v>151</v>
      </c>
      <c r="U178" s="10">
        <f t="shared" si="184"/>
        <v>33.54</v>
      </c>
      <c r="V178" s="10">
        <f t="shared" si="185"/>
        <v>2.5</v>
      </c>
      <c r="W178" s="10">
        <f t="shared" si="186"/>
        <v>31.04</v>
      </c>
      <c r="X178" s="10">
        <f t="shared" si="187"/>
        <v>1.141053187565114</v>
      </c>
      <c r="Y178" s="10">
        <f t="shared" si="188"/>
        <v>29.898946812434886</v>
      </c>
      <c r="Z178" s="10">
        <f t="shared" si="189"/>
        <v>882.94360323965634</v>
      </c>
      <c r="AA178" s="16">
        <f t="shared" si="190"/>
        <v>26.082943089539128</v>
      </c>
      <c r="AB178" s="6"/>
      <c r="AC178" s="9">
        <f t="shared" si="191"/>
        <v>151</v>
      </c>
      <c r="AD178" s="10">
        <f t="shared" si="192"/>
        <v>64.61</v>
      </c>
      <c r="AE178" s="10">
        <f t="shared" si="193"/>
        <v>5</v>
      </c>
      <c r="AF178" s="10">
        <f t="shared" si="194"/>
        <v>59.61</v>
      </c>
      <c r="AG178" s="10">
        <f t="shared" si="195"/>
        <v>3.0950808275426156</v>
      </c>
      <c r="AH178" s="10">
        <f t="shared" si="196"/>
        <v>56.514919172457383</v>
      </c>
      <c r="AI178" s="10">
        <f t="shared" si="197"/>
        <v>2264.7957014845047</v>
      </c>
      <c r="AJ178" s="16">
        <f t="shared" si="198"/>
        <v>50.245049284887394</v>
      </c>
      <c r="AK178" s="6"/>
      <c r="AL178" s="9">
        <f t="shared" si="199"/>
        <v>151</v>
      </c>
      <c r="AM178" s="10">
        <f t="shared" si="200"/>
        <v>124.91</v>
      </c>
      <c r="AN178" s="10">
        <f t="shared" si="201"/>
        <v>10</v>
      </c>
      <c r="AO178" s="10">
        <f t="shared" si="202"/>
        <v>114.91</v>
      </c>
      <c r="AP178" s="10">
        <f t="shared" si="203"/>
        <v>7.8510130565258764</v>
      </c>
      <c r="AQ178" s="10">
        <f t="shared" si="204"/>
        <v>107.05898694347412</v>
      </c>
      <c r="AR178" s="10">
        <f t="shared" si="205"/>
        <v>5434.8325823689092</v>
      </c>
      <c r="AS178" s="16">
        <f t="shared" si="206"/>
        <v>97.138354839425546</v>
      </c>
      <c r="AU178" s="2"/>
      <c r="AV178" s="2"/>
      <c r="AW178" s="2"/>
      <c r="AX178" s="2"/>
      <c r="AY178" s="9">
        <f t="shared" si="207"/>
        <v>151</v>
      </c>
      <c r="AZ178" s="31">
        <f t="shared" si="208"/>
        <v>151</v>
      </c>
      <c r="BA178" s="31">
        <f t="shared" si="177"/>
        <v>0</v>
      </c>
      <c r="BB178" s="10">
        <f t="shared" si="249"/>
        <v>30</v>
      </c>
      <c r="BC178" s="28">
        <f t="shared" si="209"/>
        <v>30</v>
      </c>
      <c r="BD178" s="10">
        <f t="shared" si="210"/>
        <v>0</v>
      </c>
      <c r="BE178" s="10">
        <f t="shared" si="250"/>
        <v>0</v>
      </c>
      <c r="BF178" s="44">
        <f t="shared" si="211"/>
        <v>60000</v>
      </c>
      <c r="BG178" s="80">
        <f t="shared" si="212"/>
        <v>23.330002763451816</v>
      </c>
      <c r="BH178" s="118"/>
      <c r="BI178" s="9">
        <f t="shared" si="213"/>
        <v>151</v>
      </c>
      <c r="BJ178" s="28">
        <f t="shared" si="214"/>
        <v>66.599999999999994</v>
      </c>
      <c r="BK178" s="28">
        <f t="shared" si="215"/>
        <v>5.5</v>
      </c>
      <c r="BL178" s="28">
        <f t="shared" si="216"/>
        <v>61.1</v>
      </c>
      <c r="BM178" s="28">
        <f t="shared" si="217"/>
        <v>5.2558219433558557</v>
      </c>
      <c r="BN178" s="28">
        <f t="shared" si="218"/>
        <v>55.844178056644147</v>
      </c>
      <c r="BO178" s="36">
        <f t="shared" si="219"/>
        <v>3448.0371175139267</v>
      </c>
      <c r="BP178" s="80">
        <f t="shared" si="220"/>
        <v>51.792606134863028</v>
      </c>
      <c r="BQ178" s="9">
        <f t="shared" si="221"/>
        <v>151</v>
      </c>
      <c r="BR178" s="28">
        <f t="shared" si="222"/>
        <v>76.53</v>
      </c>
      <c r="BS178" s="28">
        <f t="shared" si="223"/>
        <v>6.5</v>
      </c>
      <c r="BT178" s="28">
        <f t="shared" si="224"/>
        <v>70.03</v>
      </c>
      <c r="BU178" s="28">
        <f t="shared" si="225"/>
        <v>7.3396940875915666</v>
      </c>
      <c r="BV178" s="28">
        <f t="shared" si="226"/>
        <v>62.690305912408434</v>
      </c>
      <c r="BW178" s="36">
        <f t="shared" si="227"/>
        <v>4572.9059599348966</v>
      </c>
      <c r="BX178" s="80">
        <f t="shared" si="228"/>
        <v>59.514837049565585</v>
      </c>
      <c r="BY178" s="9">
        <f t="shared" si="229"/>
        <v>151</v>
      </c>
      <c r="BZ178" s="28">
        <f t="shared" si="230"/>
        <v>80.33</v>
      </c>
      <c r="CA178" s="28">
        <f t="shared" si="231"/>
        <v>7</v>
      </c>
      <c r="CB178" s="28">
        <f t="shared" si="232"/>
        <v>73.33</v>
      </c>
      <c r="CC178" s="28">
        <f t="shared" si="233"/>
        <v>9.1463673915672157</v>
      </c>
      <c r="CD178" s="28">
        <f t="shared" si="234"/>
        <v>64.183632608432788</v>
      </c>
      <c r="CE178" s="36">
        <f t="shared" si="235"/>
        <v>5423.6368023318964</v>
      </c>
      <c r="CF178" s="80">
        <f t="shared" si="236"/>
        <v>62.469970732936147</v>
      </c>
      <c r="CG178" s="9">
        <f t="shared" si="237"/>
        <v>0</v>
      </c>
      <c r="CH178" s="28">
        <f t="shared" si="238"/>
        <v>0</v>
      </c>
      <c r="CI178" s="28">
        <f t="shared" si="239"/>
        <v>0</v>
      </c>
      <c r="CJ178" s="28">
        <f t="shared" si="240"/>
        <v>0</v>
      </c>
      <c r="CK178" s="28">
        <f t="shared" si="241"/>
        <v>0</v>
      </c>
      <c r="CL178" s="28">
        <f t="shared" si="242"/>
        <v>0</v>
      </c>
      <c r="CM178" s="36">
        <f t="shared" si="243"/>
        <v>0</v>
      </c>
      <c r="CN178" s="80">
        <f t="shared" si="244"/>
        <v>0</v>
      </c>
      <c r="CO178" s="9">
        <f t="shared" si="245"/>
        <v>151</v>
      </c>
      <c r="CP178" s="28">
        <f t="shared" si="246"/>
        <v>650.65651834317919</v>
      </c>
      <c r="CQ178" s="28">
        <f t="shared" si="168"/>
        <v>53.5</v>
      </c>
      <c r="CR178" s="28">
        <f t="shared" si="169"/>
        <v>597.15651834317919</v>
      </c>
      <c r="CS178" s="28">
        <f t="shared" si="170"/>
        <v>59.488805137653024</v>
      </c>
      <c r="CT178" s="28">
        <f t="shared" si="171"/>
        <v>537.66771320552618</v>
      </c>
      <c r="CU178" s="36">
        <f t="shared" si="172"/>
        <v>35155.615369386287</v>
      </c>
      <c r="CV178" s="122">
        <f t="shared" si="173"/>
        <v>0</v>
      </c>
      <c r="CW178" s="125">
        <f t="shared" si="174"/>
        <v>597.15651834317919</v>
      </c>
      <c r="CX178" s="138">
        <f t="shared" si="175"/>
        <v>1127.1765183431792</v>
      </c>
    </row>
    <row r="179" spans="2:102" x14ac:dyDescent="0.3">
      <c r="B179" s="86">
        <v>152</v>
      </c>
      <c r="C179" s="155">
        <f t="shared" si="178"/>
        <v>1127.1765183431792</v>
      </c>
      <c r="D179" s="10">
        <f t="shared" si="179"/>
        <v>120</v>
      </c>
      <c r="E179" s="10">
        <f t="shared" si="180"/>
        <v>1007.1765183431792</v>
      </c>
      <c r="F179" s="10">
        <f t="shared" si="181"/>
        <v>91.867330330082979</v>
      </c>
      <c r="G179" s="10">
        <f t="shared" si="182"/>
        <v>915.30918801309622</v>
      </c>
      <c r="H179" s="10">
        <f t="shared" si="176"/>
        <v>116267.45794824699</v>
      </c>
      <c r="I179" s="146">
        <f t="shared" si="247"/>
        <v>-1007.1765183431792</v>
      </c>
      <c r="J179" s="147">
        <f t="shared" si="248"/>
        <v>-1127.1765183431792</v>
      </c>
      <c r="S179" s="86">
        <v>152</v>
      </c>
      <c r="T179" s="9">
        <f t="shared" si="183"/>
        <v>152</v>
      </c>
      <c r="U179" s="10">
        <f t="shared" si="184"/>
        <v>33.54</v>
      </c>
      <c r="V179" s="10">
        <f t="shared" si="185"/>
        <v>2.5</v>
      </c>
      <c r="W179" s="10">
        <f t="shared" si="186"/>
        <v>31.04</v>
      </c>
      <c r="X179" s="10">
        <f t="shared" si="187"/>
        <v>1.1036795040495704</v>
      </c>
      <c r="Y179" s="10">
        <f t="shared" si="188"/>
        <v>29.936320495950429</v>
      </c>
      <c r="Z179" s="10">
        <f t="shared" si="189"/>
        <v>853.0072827437059</v>
      </c>
      <c r="AA179" s="16">
        <f t="shared" si="190"/>
        <v>26.039543849789474</v>
      </c>
      <c r="AB179" s="6"/>
      <c r="AC179" s="9">
        <f t="shared" si="191"/>
        <v>152</v>
      </c>
      <c r="AD179" s="10">
        <f t="shared" si="192"/>
        <v>64.61</v>
      </c>
      <c r="AE179" s="10">
        <f t="shared" si="193"/>
        <v>5</v>
      </c>
      <c r="AF179" s="10">
        <f t="shared" si="194"/>
        <v>59.61</v>
      </c>
      <c r="AG179" s="10">
        <f t="shared" si="195"/>
        <v>3.0197276019793393</v>
      </c>
      <c r="AH179" s="10">
        <f t="shared" si="196"/>
        <v>56.590272398020659</v>
      </c>
      <c r="AI179" s="10">
        <f t="shared" si="197"/>
        <v>2208.2054290864839</v>
      </c>
      <c r="AJ179" s="16">
        <f t="shared" si="198"/>
        <v>50.161446873431657</v>
      </c>
      <c r="AK179" s="6"/>
      <c r="AL179" s="9">
        <f t="shared" si="199"/>
        <v>152</v>
      </c>
      <c r="AM179" s="10">
        <f t="shared" si="200"/>
        <v>124.91</v>
      </c>
      <c r="AN179" s="10">
        <f t="shared" si="201"/>
        <v>10</v>
      </c>
      <c r="AO179" s="10">
        <f t="shared" si="202"/>
        <v>114.91</v>
      </c>
      <c r="AP179" s="10">
        <f t="shared" si="203"/>
        <v>7.6993461583559553</v>
      </c>
      <c r="AQ179" s="10">
        <f t="shared" si="204"/>
        <v>107.21065384164405</v>
      </c>
      <c r="AR179" s="10">
        <f t="shared" si="205"/>
        <v>5327.6219285272655</v>
      </c>
      <c r="AS179" s="16">
        <f t="shared" si="206"/>
        <v>96.976726961156928</v>
      </c>
      <c r="AU179" s="2"/>
      <c r="AV179" s="2"/>
      <c r="AW179" s="2"/>
      <c r="AX179" s="2"/>
      <c r="AY179" s="9">
        <f t="shared" si="207"/>
        <v>152</v>
      </c>
      <c r="AZ179" s="31">
        <f t="shared" si="208"/>
        <v>152</v>
      </c>
      <c r="BA179" s="31">
        <f t="shared" si="177"/>
        <v>0</v>
      </c>
      <c r="BB179" s="10">
        <f t="shared" si="249"/>
        <v>30</v>
      </c>
      <c r="BC179" s="28">
        <f t="shared" si="209"/>
        <v>30</v>
      </c>
      <c r="BD179" s="10">
        <f t="shared" si="210"/>
        <v>0</v>
      </c>
      <c r="BE179" s="10">
        <f t="shared" si="250"/>
        <v>0</v>
      </c>
      <c r="BF179" s="44">
        <f t="shared" si="211"/>
        <v>60000</v>
      </c>
      <c r="BG179" s="80">
        <f t="shared" si="212"/>
        <v>23.291184123246399</v>
      </c>
      <c r="BH179" s="118"/>
      <c r="BI179" s="9">
        <f t="shared" si="213"/>
        <v>152</v>
      </c>
      <c r="BJ179" s="28">
        <f t="shared" si="214"/>
        <v>66.599999999999994</v>
      </c>
      <c r="BK179" s="28">
        <f t="shared" si="215"/>
        <v>5.5</v>
      </c>
      <c r="BL179" s="28">
        <f t="shared" si="216"/>
        <v>61.1</v>
      </c>
      <c r="BM179" s="28">
        <f t="shared" si="217"/>
        <v>5.1720556762708894</v>
      </c>
      <c r="BN179" s="28">
        <f t="shared" si="218"/>
        <v>55.927944323729115</v>
      </c>
      <c r="BO179" s="36">
        <f t="shared" si="219"/>
        <v>3392.1091731901975</v>
      </c>
      <c r="BP179" s="80">
        <f t="shared" si="220"/>
        <v>51.706428753607</v>
      </c>
      <c r="BQ179" s="9">
        <f t="shared" si="221"/>
        <v>152</v>
      </c>
      <c r="BR179" s="28">
        <f t="shared" si="222"/>
        <v>76.53</v>
      </c>
      <c r="BS179" s="28">
        <f t="shared" si="223"/>
        <v>6.5</v>
      </c>
      <c r="BT179" s="28">
        <f t="shared" si="224"/>
        <v>70.03</v>
      </c>
      <c r="BU179" s="28">
        <f t="shared" si="225"/>
        <v>7.2404344365635858</v>
      </c>
      <c r="BV179" s="28">
        <f t="shared" si="226"/>
        <v>62.789565563436412</v>
      </c>
      <c r="BW179" s="36">
        <f t="shared" si="227"/>
        <v>4510.11639437146</v>
      </c>
      <c r="BX179" s="80">
        <f t="shared" si="228"/>
        <v>59.415810698401565</v>
      </c>
      <c r="BY179" s="9">
        <f t="shared" si="229"/>
        <v>152</v>
      </c>
      <c r="BZ179" s="28">
        <f t="shared" si="230"/>
        <v>80.33</v>
      </c>
      <c r="CA179" s="28">
        <f t="shared" si="231"/>
        <v>7</v>
      </c>
      <c r="CB179" s="28">
        <f t="shared" si="232"/>
        <v>73.33</v>
      </c>
      <c r="CC179" s="28">
        <f t="shared" si="233"/>
        <v>9.0393946705531611</v>
      </c>
      <c r="CD179" s="28">
        <f t="shared" si="234"/>
        <v>64.290605329446834</v>
      </c>
      <c r="CE179" s="36">
        <f t="shared" si="235"/>
        <v>5359.34619700245</v>
      </c>
      <c r="CF179" s="80">
        <f t="shared" si="236"/>
        <v>62.366027354012772</v>
      </c>
      <c r="CG179" s="9">
        <f t="shared" si="237"/>
        <v>0</v>
      </c>
      <c r="CH179" s="28">
        <f t="shared" si="238"/>
        <v>0</v>
      </c>
      <c r="CI179" s="28">
        <f t="shared" si="239"/>
        <v>0</v>
      </c>
      <c r="CJ179" s="28">
        <f t="shared" si="240"/>
        <v>0</v>
      </c>
      <c r="CK179" s="28">
        <f t="shared" si="241"/>
        <v>0</v>
      </c>
      <c r="CL179" s="28">
        <f t="shared" si="242"/>
        <v>0</v>
      </c>
      <c r="CM179" s="36">
        <f t="shared" si="243"/>
        <v>0</v>
      </c>
      <c r="CN179" s="80">
        <f t="shared" si="244"/>
        <v>0</v>
      </c>
      <c r="CO179" s="9">
        <f t="shared" si="245"/>
        <v>152</v>
      </c>
      <c r="CP179" s="28">
        <f t="shared" si="246"/>
        <v>650.65651834317919</v>
      </c>
      <c r="CQ179" s="28">
        <f t="shared" si="168"/>
        <v>53.5</v>
      </c>
      <c r="CR179" s="28">
        <f t="shared" si="169"/>
        <v>597.15651834317919</v>
      </c>
      <c r="CS179" s="28">
        <f t="shared" si="170"/>
        <v>58.59269228231048</v>
      </c>
      <c r="CT179" s="28">
        <f t="shared" si="171"/>
        <v>538.56382606086868</v>
      </c>
      <c r="CU179" s="36">
        <f t="shared" si="172"/>
        <v>34617.051543325419</v>
      </c>
      <c r="CV179" s="122">
        <f t="shared" si="173"/>
        <v>0</v>
      </c>
      <c r="CW179" s="125">
        <f t="shared" si="174"/>
        <v>597.15651834317919</v>
      </c>
      <c r="CX179" s="138">
        <f t="shared" si="175"/>
        <v>1127.1765183431792</v>
      </c>
    </row>
    <row r="180" spans="2:102" x14ac:dyDescent="0.3">
      <c r="B180" s="86">
        <v>153</v>
      </c>
      <c r="C180" s="155">
        <f t="shared" si="178"/>
        <v>1127.1765183431792</v>
      </c>
      <c r="D180" s="10">
        <f t="shared" si="179"/>
        <v>120</v>
      </c>
      <c r="E180" s="10">
        <f t="shared" si="180"/>
        <v>1007.1765183431792</v>
      </c>
      <c r="F180" s="10">
        <f t="shared" si="181"/>
        <v>90.414508359045129</v>
      </c>
      <c r="G180" s="10">
        <f t="shared" si="182"/>
        <v>916.76200998413412</v>
      </c>
      <c r="H180" s="10">
        <f t="shared" si="176"/>
        <v>115350.69593826283</v>
      </c>
      <c r="I180" s="146">
        <f t="shared" si="247"/>
        <v>-1007.1765183431792</v>
      </c>
      <c r="J180" s="147">
        <f t="shared" si="248"/>
        <v>-1127.1765183431792</v>
      </c>
      <c r="S180" s="86">
        <v>153</v>
      </c>
      <c r="T180" s="9">
        <f t="shared" si="183"/>
        <v>153</v>
      </c>
      <c r="U180" s="10">
        <f t="shared" si="184"/>
        <v>33.54</v>
      </c>
      <c r="V180" s="10">
        <f t="shared" si="185"/>
        <v>2.5</v>
      </c>
      <c r="W180" s="10">
        <f t="shared" si="186"/>
        <v>31.04</v>
      </c>
      <c r="X180" s="10">
        <f t="shared" si="187"/>
        <v>1.0662591034296323</v>
      </c>
      <c r="Y180" s="10">
        <f t="shared" si="188"/>
        <v>29.973740896570366</v>
      </c>
      <c r="Z180" s="10">
        <f t="shared" si="189"/>
        <v>823.03354184713555</v>
      </c>
      <c r="AA180" s="16">
        <f t="shared" si="190"/>
        <v>25.996216821753219</v>
      </c>
      <c r="AB180" s="6"/>
      <c r="AC180" s="9">
        <f t="shared" si="191"/>
        <v>153</v>
      </c>
      <c r="AD180" s="10">
        <f t="shared" si="192"/>
        <v>64.61</v>
      </c>
      <c r="AE180" s="10">
        <f t="shared" si="193"/>
        <v>5</v>
      </c>
      <c r="AF180" s="10">
        <f t="shared" si="194"/>
        <v>59.61</v>
      </c>
      <c r="AG180" s="10">
        <f t="shared" si="195"/>
        <v>2.9442739054486453</v>
      </c>
      <c r="AH180" s="10">
        <f t="shared" si="196"/>
        <v>56.665726094551353</v>
      </c>
      <c r="AI180" s="10">
        <f t="shared" si="197"/>
        <v>2151.5397029919327</v>
      </c>
      <c r="AJ180" s="16">
        <f t="shared" si="198"/>
        <v>50.077983567485859</v>
      </c>
      <c r="AK180" s="6"/>
      <c r="AL180" s="9">
        <f t="shared" si="199"/>
        <v>153</v>
      </c>
      <c r="AM180" s="10">
        <f t="shared" si="200"/>
        <v>124.91</v>
      </c>
      <c r="AN180" s="10">
        <f t="shared" si="201"/>
        <v>10</v>
      </c>
      <c r="AO180" s="10">
        <f t="shared" si="202"/>
        <v>114.91</v>
      </c>
      <c r="AP180" s="10">
        <f t="shared" si="203"/>
        <v>7.5474643987469605</v>
      </c>
      <c r="AQ180" s="10">
        <f t="shared" si="204"/>
        <v>107.36253560125303</v>
      </c>
      <c r="AR180" s="10">
        <f t="shared" si="205"/>
        <v>5220.2593929260129</v>
      </c>
      <c r="AS180" s="16">
        <f t="shared" si="206"/>
        <v>96.815368014466159</v>
      </c>
      <c r="AU180" s="2"/>
      <c r="AV180" s="2"/>
      <c r="AW180" s="2"/>
      <c r="AX180" s="2"/>
      <c r="AY180" s="9">
        <f t="shared" si="207"/>
        <v>153</v>
      </c>
      <c r="AZ180" s="31">
        <f t="shared" si="208"/>
        <v>153</v>
      </c>
      <c r="BA180" s="31">
        <f t="shared" si="177"/>
        <v>0</v>
      </c>
      <c r="BB180" s="10">
        <f t="shared" si="249"/>
        <v>30</v>
      </c>
      <c r="BC180" s="28">
        <f t="shared" si="209"/>
        <v>30</v>
      </c>
      <c r="BD180" s="10">
        <f t="shared" si="210"/>
        <v>0</v>
      </c>
      <c r="BE180" s="10">
        <f t="shared" si="250"/>
        <v>0</v>
      </c>
      <c r="BF180" s="44">
        <f t="shared" si="211"/>
        <v>60000</v>
      </c>
      <c r="BG180" s="80">
        <f t="shared" si="212"/>
        <v>23.252430073124525</v>
      </c>
      <c r="BH180" s="118"/>
      <c r="BI180" s="9">
        <f t="shared" si="213"/>
        <v>153</v>
      </c>
      <c r="BJ180" s="28">
        <f t="shared" si="214"/>
        <v>66.599999999999994</v>
      </c>
      <c r="BK180" s="28">
        <f t="shared" si="215"/>
        <v>5.5</v>
      </c>
      <c r="BL180" s="28">
        <f t="shared" si="216"/>
        <v>61.1</v>
      </c>
      <c r="BM180" s="28">
        <f t="shared" si="217"/>
        <v>5.0881637597852958</v>
      </c>
      <c r="BN180" s="28">
        <f t="shared" si="218"/>
        <v>56.011836240214706</v>
      </c>
      <c r="BO180" s="36">
        <f t="shared" si="219"/>
        <v>3336.0973369499829</v>
      </c>
      <c r="BP180" s="80">
        <f t="shared" si="220"/>
        <v>51.620394762336446</v>
      </c>
      <c r="BQ180" s="9">
        <f t="shared" si="221"/>
        <v>153</v>
      </c>
      <c r="BR180" s="28">
        <f t="shared" si="222"/>
        <v>76.53</v>
      </c>
      <c r="BS180" s="28">
        <f t="shared" si="223"/>
        <v>6.5</v>
      </c>
      <c r="BT180" s="28">
        <f t="shared" si="224"/>
        <v>70.03</v>
      </c>
      <c r="BU180" s="28">
        <f t="shared" si="225"/>
        <v>7.1410176244214787</v>
      </c>
      <c r="BV180" s="28">
        <f t="shared" si="226"/>
        <v>62.888982375578522</v>
      </c>
      <c r="BW180" s="36">
        <f t="shared" si="227"/>
        <v>4447.2274119958811</v>
      </c>
      <c r="BX180" s="80">
        <f t="shared" si="228"/>
        <v>59.31694911654067</v>
      </c>
      <c r="BY180" s="9">
        <f t="shared" si="229"/>
        <v>153</v>
      </c>
      <c r="BZ180" s="28">
        <f t="shared" si="230"/>
        <v>80.33</v>
      </c>
      <c r="CA180" s="28">
        <f t="shared" si="231"/>
        <v>7</v>
      </c>
      <c r="CB180" s="28">
        <f t="shared" si="232"/>
        <v>73.33</v>
      </c>
      <c r="CC180" s="28">
        <f t="shared" si="233"/>
        <v>8.9322436616707499</v>
      </c>
      <c r="CD180" s="28">
        <f t="shared" si="234"/>
        <v>64.397756338329245</v>
      </c>
      <c r="CE180" s="36">
        <f t="shared" si="235"/>
        <v>5294.9484406641204</v>
      </c>
      <c r="CF180" s="80">
        <f t="shared" si="236"/>
        <v>62.262256925803108</v>
      </c>
      <c r="CG180" s="9">
        <f t="shared" si="237"/>
        <v>0</v>
      </c>
      <c r="CH180" s="28">
        <f t="shared" si="238"/>
        <v>0</v>
      </c>
      <c r="CI180" s="28">
        <f t="shared" si="239"/>
        <v>0</v>
      </c>
      <c r="CJ180" s="28">
        <f t="shared" si="240"/>
        <v>0</v>
      </c>
      <c r="CK180" s="28">
        <f t="shared" si="241"/>
        <v>0</v>
      </c>
      <c r="CL180" s="28">
        <f t="shared" si="242"/>
        <v>0</v>
      </c>
      <c r="CM180" s="36">
        <f t="shared" si="243"/>
        <v>0</v>
      </c>
      <c r="CN180" s="80">
        <f t="shared" si="244"/>
        <v>0</v>
      </c>
      <c r="CO180" s="9">
        <f t="shared" si="245"/>
        <v>153</v>
      </c>
      <c r="CP180" s="28">
        <f t="shared" si="246"/>
        <v>650.65651834317919</v>
      </c>
      <c r="CQ180" s="28">
        <f t="shared" si="168"/>
        <v>53.5</v>
      </c>
      <c r="CR180" s="28">
        <f t="shared" si="169"/>
        <v>597.15651834317919</v>
      </c>
      <c r="CS180" s="28">
        <f t="shared" si="170"/>
        <v>57.695085905542363</v>
      </c>
      <c r="CT180" s="28">
        <f t="shared" si="171"/>
        <v>539.46143243763686</v>
      </c>
      <c r="CU180" s="36">
        <f t="shared" si="172"/>
        <v>34077.590110887781</v>
      </c>
      <c r="CV180" s="122">
        <f t="shared" si="173"/>
        <v>0</v>
      </c>
      <c r="CW180" s="125">
        <f t="shared" si="174"/>
        <v>597.15651834317919</v>
      </c>
      <c r="CX180" s="138">
        <f t="shared" si="175"/>
        <v>1127.1765183431792</v>
      </c>
    </row>
    <row r="181" spans="2:102" x14ac:dyDescent="0.3">
      <c r="B181" s="86">
        <v>154</v>
      </c>
      <c r="C181" s="155">
        <f t="shared" si="178"/>
        <v>1127.1765183431792</v>
      </c>
      <c r="D181" s="10">
        <f t="shared" si="179"/>
        <v>120</v>
      </c>
      <c r="E181" s="10">
        <f t="shared" si="180"/>
        <v>1007.1765183431792</v>
      </c>
      <c r="F181" s="10">
        <f t="shared" si="181"/>
        <v>88.95936599828164</v>
      </c>
      <c r="G181" s="10">
        <f t="shared" si="182"/>
        <v>918.21715234489761</v>
      </c>
      <c r="H181" s="10">
        <f t="shared" si="176"/>
        <v>114432.47878591795</v>
      </c>
      <c r="I181" s="146">
        <f t="shared" si="247"/>
        <v>-1007.1765183431792</v>
      </c>
      <c r="J181" s="147">
        <f t="shared" si="248"/>
        <v>-1127.1765183431792</v>
      </c>
      <c r="S181" s="86">
        <v>154</v>
      </c>
      <c r="T181" s="9">
        <f t="shared" si="183"/>
        <v>154</v>
      </c>
      <c r="U181" s="10">
        <f t="shared" si="184"/>
        <v>33.54</v>
      </c>
      <c r="V181" s="10">
        <f t="shared" si="185"/>
        <v>2.5</v>
      </c>
      <c r="W181" s="10">
        <f t="shared" si="186"/>
        <v>31.04</v>
      </c>
      <c r="X181" s="10">
        <f t="shared" si="187"/>
        <v>1.0287919273089194</v>
      </c>
      <c r="Y181" s="10">
        <f t="shared" si="188"/>
        <v>30.01120807269108</v>
      </c>
      <c r="Z181" s="10">
        <f t="shared" si="189"/>
        <v>793.02233377444452</v>
      </c>
      <c r="AA181" s="16">
        <f t="shared" si="190"/>
        <v>25.952961885277759</v>
      </c>
      <c r="AB181" s="6"/>
      <c r="AC181" s="9">
        <f t="shared" si="191"/>
        <v>154</v>
      </c>
      <c r="AD181" s="10">
        <f t="shared" si="192"/>
        <v>64.61</v>
      </c>
      <c r="AE181" s="10">
        <f t="shared" si="193"/>
        <v>5</v>
      </c>
      <c r="AF181" s="10">
        <f t="shared" si="194"/>
        <v>59.61</v>
      </c>
      <c r="AG181" s="10">
        <f t="shared" si="195"/>
        <v>2.8687196039892435</v>
      </c>
      <c r="AH181" s="10">
        <f t="shared" si="196"/>
        <v>56.741280396010758</v>
      </c>
      <c r="AI181" s="10">
        <f t="shared" si="197"/>
        <v>2094.7984225959221</v>
      </c>
      <c r="AJ181" s="16">
        <f t="shared" si="198"/>
        <v>49.994659135593203</v>
      </c>
      <c r="AK181" s="6"/>
      <c r="AL181" s="9">
        <f t="shared" si="199"/>
        <v>154</v>
      </c>
      <c r="AM181" s="10">
        <f t="shared" si="200"/>
        <v>124.91</v>
      </c>
      <c r="AN181" s="10">
        <f t="shared" si="201"/>
        <v>10</v>
      </c>
      <c r="AO181" s="10">
        <f t="shared" si="202"/>
        <v>114.91</v>
      </c>
      <c r="AP181" s="10">
        <f t="shared" si="203"/>
        <v>7.3953674733118513</v>
      </c>
      <c r="AQ181" s="10">
        <f t="shared" si="204"/>
        <v>107.51463252668815</v>
      </c>
      <c r="AR181" s="10">
        <f t="shared" si="205"/>
        <v>5112.7447603993251</v>
      </c>
      <c r="AS181" s="16">
        <f t="shared" si="206"/>
        <v>96.654277551879687</v>
      </c>
      <c r="AU181" s="2"/>
      <c r="AV181" s="2"/>
      <c r="AW181" s="2"/>
      <c r="AX181" s="2"/>
      <c r="AY181" s="9">
        <f t="shared" si="207"/>
        <v>154</v>
      </c>
      <c r="AZ181" s="31">
        <f t="shared" si="208"/>
        <v>154</v>
      </c>
      <c r="BA181" s="31">
        <f t="shared" si="177"/>
        <v>0</v>
      </c>
      <c r="BB181" s="10">
        <f t="shared" si="249"/>
        <v>30</v>
      </c>
      <c r="BC181" s="28">
        <f t="shared" si="209"/>
        <v>30</v>
      </c>
      <c r="BD181" s="10">
        <f t="shared" si="210"/>
        <v>0</v>
      </c>
      <c r="BE181" s="10">
        <f t="shared" si="250"/>
        <v>0</v>
      </c>
      <c r="BF181" s="44">
        <f t="shared" si="211"/>
        <v>60000</v>
      </c>
      <c r="BG181" s="80">
        <f t="shared" si="212"/>
        <v>23.213740505615167</v>
      </c>
      <c r="BH181" s="118"/>
      <c r="BI181" s="9">
        <f t="shared" si="213"/>
        <v>154</v>
      </c>
      <c r="BJ181" s="28">
        <f t="shared" si="214"/>
        <v>66.599999999999994</v>
      </c>
      <c r="BK181" s="28">
        <f t="shared" si="215"/>
        <v>5.5</v>
      </c>
      <c r="BL181" s="28">
        <f t="shared" si="216"/>
        <v>61.1</v>
      </c>
      <c r="BM181" s="28">
        <f t="shared" si="217"/>
        <v>5.0041460054249738</v>
      </c>
      <c r="BN181" s="28">
        <f t="shared" si="218"/>
        <v>56.09585399457503</v>
      </c>
      <c r="BO181" s="36">
        <f t="shared" si="219"/>
        <v>3280.0014829554079</v>
      </c>
      <c r="BP181" s="80">
        <f t="shared" si="220"/>
        <v>51.534503922465667</v>
      </c>
      <c r="BQ181" s="9">
        <f t="shared" si="221"/>
        <v>154</v>
      </c>
      <c r="BR181" s="28">
        <f t="shared" si="222"/>
        <v>76.53</v>
      </c>
      <c r="BS181" s="28">
        <f t="shared" si="223"/>
        <v>6.5</v>
      </c>
      <c r="BT181" s="28">
        <f t="shared" si="224"/>
        <v>70.03</v>
      </c>
      <c r="BU181" s="28">
        <f t="shared" si="225"/>
        <v>7.041443402326812</v>
      </c>
      <c r="BV181" s="28">
        <f t="shared" si="226"/>
        <v>62.988556597673188</v>
      </c>
      <c r="BW181" s="36">
        <f t="shared" si="227"/>
        <v>4384.2388553982082</v>
      </c>
      <c r="BX181" s="80">
        <f t="shared" si="228"/>
        <v>59.218252029824292</v>
      </c>
      <c r="BY181" s="9">
        <f t="shared" si="229"/>
        <v>154</v>
      </c>
      <c r="BZ181" s="28">
        <f t="shared" si="230"/>
        <v>80.33</v>
      </c>
      <c r="CA181" s="28">
        <f t="shared" si="231"/>
        <v>7</v>
      </c>
      <c r="CB181" s="28">
        <f t="shared" si="232"/>
        <v>73.33</v>
      </c>
      <c r="CC181" s="28">
        <f t="shared" si="233"/>
        <v>8.824914067773534</v>
      </c>
      <c r="CD181" s="28">
        <f t="shared" si="234"/>
        <v>64.505085932226464</v>
      </c>
      <c r="CE181" s="36">
        <f t="shared" si="235"/>
        <v>5230.443354731894</v>
      </c>
      <c r="CF181" s="80">
        <f t="shared" si="236"/>
        <v>62.158659160535549</v>
      </c>
      <c r="CG181" s="9">
        <f t="shared" si="237"/>
        <v>0</v>
      </c>
      <c r="CH181" s="28">
        <f t="shared" si="238"/>
        <v>0</v>
      </c>
      <c r="CI181" s="28">
        <f t="shared" si="239"/>
        <v>0</v>
      </c>
      <c r="CJ181" s="28">
        <f t="shared" si="240"/>
        <v>0</v>
      </c>
      <c r="CK181" s="28">
        <f t="shared" si="241"/>
        <v>0</v>
      </c>
      <c r="CL181" s="28">
        <f t="shared" si="242"/>
        <v>0</v>
      </c>
      <c r="CM181" s="36">
        <f t="shared" si="243"/>
        <v>0</v>
      </c>
      <c r="CN181" s="80">
        <f t="shared" si="244"/>
        <v>0</v>
      </c>
      <c r="CO181" s="9">
        <f t="shared" si="245"/>
        <v>154</v>
      </c>
      <c r="CP181" s="28">
        <f t="shared" si="246"/>
        <v>650.65651834317919</v>
      </c>
      <c r="CQ181" s="28">
        <f t="shared" si="168"/>
        <v>53.5</v>
      </c>
      <c r="CR181" s="28">
        <f t="shared" si="169"/>
        <v>597.15651834317919</v>
      </c>
      <c r="CS181" s="28">
        <f t="shared" si="170"/>
        <v>56.795983518146301</v>
      </c>
      <c r="CT181" s="28">
        <f t="shared" si="171"/>
        <v>540.36053482503291</v>
      </c>
      <c r="CU181" s="36">
        <f t="shared" si="172"/>
        <v>33537.229576062746</v>
      </c>
      <c r="CV181" s="122">
        <f t="shared" si="173"/>
        <v>0</v>
      </c>
      <c r="CW181" s="125">
        <f t="shared" si="174"/>
        <v>597.15651834317919</v>
      </c>
      <c r="CX181" s="138">
        <f t="shared" si="175"/>
        <v>1127.1765183431792</v>
      </c>
    </row>
    <row r="182" spans="2:102" x14ac:dyDescent="0.3">
      <c r="B182" s="86">
        <v>155</v>
      </c>
      <c r="C182" s="155">
        <f t="shared" si="178"/>
        <v>1127.1765183431792</v>
      </c>
      <c r="D182" s="10">
        <f t="shared" si="179"/>
        <v>120</v>
      </c>
      <c r="E182" s="10">
        <f t="shared" si="180"/>
        <v>1007.1765183431792</v>
      </c>
      <c r="F182" s="10">
        <f t="shared" si="181"/>
        <v>87.50189952138301</v>
      </c>
      <c r="G182" s="10">
        <f t="shared" si="182"/>
        <v>919.67461882179623</v>
      </c>
      <c r="H182" s="10">
        <f t="shared" si="176"/>
        <v>113512.80416709615</v>
      </c>
      <c r="I182" s="146">
        <f t="shared" si="247"/>
        <v>-1007.1765183431792</v>
      </c>
      <c r="J182" s="147">
        <f t="shared" si="248"/>
        <v>-1127.1765183431792</v>
      </c>
      <c r="S182" s="86">
        <v>155</v>
      </c>
      <c r="T182" s="9">
        <f t="shared" si="183"/>
        <v>155</v>
      </c>
      <c r="U182" s="10">
        <f t="shared" si="184"/>
        <v>33.54</v>
      </c>
      <c r="V182" s="10">
        <f t="shared" si="185"/>
        <v>2.5</v>
      </c>
      <c r="W182" s="10">
        <f t="shared" si="186"/>
        <v>31.04</v>
      </c>
      <c r="X182" s="10">
        <f t="shared" si="187"/>
        <v>0.99127791721805558</v>
      </c>
      <c r="Y182" s="10">
        <f t="shared" si="188"/>
        <v>30.048722082781943</v>
      </c>
      <c r="Z182" s="10">
        <f t="shared" si="189"/>
        <v>762.97361169166254</v>
      </c>
      <c r="AA182" s="16">
        <f t="shared" si="190"/>
        <v>25.909778920410403</v>
      </c>
      <c r="AB182" s="6"/>
      <c r="AC182" s="9">
        <f t="shared" si="191"/>
        <v>155</v>
      </c>
      <c r="AD182" s="10">
        <f t="shared" si="192"/>
        <v>64.61</v>
      </c>
      <c r="AE182" s="10">
        <f t="shared" si="193"/>
        <v>5</v>
      </c>
      <c r="AF182" s="10">
        <f t="shared" si="194"/>
        <v>59.61</v>
      </c>
      <c r="AG182" s="10">
        <f t="shared" si="195"/>
        <v>2.7930645634612294</v>
      </c>
      <c r="AH182" s="10">
        <f t="shared" si="196"/>
        <v>56.81693543653877</v>
      </c>
      <c r="AI182" s="10">
        <f t="shared" si="197"/>
        <v>2037.9814871593833</v>
      </c>
      <c r="AJ182" s="16">
        <f t="shared" si="198"/>
        <v>49.911473346682051</v>
      </c>
      <c r="AK182" s="6"/>
      <c r="AL182" s="9">
        <f t="shared" si="199"/>
        <v>155</v>
      </c>
      <c r="AM182" s="10">
        <f t="shared" si="200"/>
        <v>124.91</v>
      </c>
      <c r="AN182" s="10">
        <f t="shared" si="201"/>
        <v>10</v>
      </c>
      <c r="AO182" s="10">
        <f t="shared" si="202"/>
        <v>114.91</v>
      </c>
      <c r="AP182" s="10">
        <f t="shared" si="203"/>
        <v>7.2430550772323778</v>
      </c>
      <c r="AQ182" s="10">
        <f t="shared" si="204"/>
        <v>107.66694492276761</v>
      </c>
      <c r="AR182" s="10">
        <f t="shared" si="205"/>
        <v>5005.0778154765576</v>
      </c>
      <c r="AS182" s="16">
        <f t="shared" si="206"/>
        <v>96.49345512666855</v>
      </c>
      <c r="AU182" s="2"/>
      <c r="AV182" s="2"/>
      <c r="AW182" s="2"/>
      <c r="AX182" s="2"/>
      <c r="AY182" s="9">
        <f t="shared" si="207"/>
        <v>155</v>
      </c>
      <c r="AZ182" s="31">
        <f t="shared" si="208"/>
        <v>155</v>
      </c>
      <c r="BA182" s="31">
        <f t="shared" si="177"/>
        <v>0</v>
      </c>
      <c r="BB182" s="10">
        <f t="shared" si="249"/>
        <v>30</v>
      </c>
      <c r="BC182" s="28">
        <f t="shared" si="209"/>
        <v>30</v>
      </c>
      <c r="BD182" s="10">
        <f t="shared" si="210"/>
        <v>0</v>
      </c>
      <c r="BE182" s="10">
        <f t="shared" si="250"/>
        <v>0</v>
      </c>
      <c r="BF182" s="44">
        <f t="shared" si="211"/>
        <v>60000</v>
      </c>
      <c r="BG182" s="80">
        <f t="shared" si="212"/>
        <v>23.175115313426119</v>
      </c>
      <c r="BH182" s="118"/>
      <c r="BI182" s="9">
        <f t="shared" si="213"/>
        <v>155</v>
      </c>
      <c r="BJ182" s="28">
        <f t="shared" si="214"/>
        <v>66.599999999999994</v>
      </c>
      <c r="BK182" s="28">
        <f t="shared" si="215"/>
        <v>5.5</v>
      </c>
      <c r="BL182" s="28">
        <f t="shared" si="216"/>
        <v>61.1</v>
      </c>
      <c r="BM182" s="28">
        <f t="shared" si="217"/>
        <v>4.9200022244331114</v>
      </c>
      <c r="BN182" s="28">
        <f t="shared" si="218"/>
        <v>56.179997775566889</v>
      </c>
      <c r="BO182" s="36">
        <f t="shared" si="219"/>
        <v>3223.8214851798411</v>
      </c>
      <c r="BP182" s="80">
        <f t="shared" si="220"/>
        <v>51.448755995805982</v>
      </c>
      <c r="BQ182" s="9">
        <f t="shared" si="221"/>
        <v>155</v>
      </c>
      <c r="BR182" s="28">
        <f t="shared" si="222"/>
        <v>76.53</v>
      </c>
      <c r="BS182" s="28">
        <f t="shared" si="223"/>
        <v>6.5</v>
      </c>
      <c r="BT182" s="28">
        <f t="shared" si="224"/>
        <v>70.03</v>
      </c>
      <c r="BU182" s="28">
        <f t="shared" si="225"/>
        <v>6.9417115210471634</v>
      </c>
      <c r="BV182" s="28">
        <f t="shared" si="226"/>
        <v>63.08828847895284</v>
      </c>
      <c r="BW182" s="36">
        <f t="shared" si="227"/>
        <v>4321.1505669192557</v>
      </c>
      <c r="BX182" s="80">
        <f t="shared" si="228"/>
        <v>59.119719164550034</v>
      </c>
      <c r="BY182" s="9">
        <f t="shared" si="229"/>
        <v>155</v>
      </c>
      <c r="BZ182" s="28">
        <f t="shared" si="230"/>
        <v>80.33</v>
      </c>
      <c r="CA182" s="28">
        <f t="shared" si="231"/>
        <v>7</v>
      </c>
      <c r="CB182" s="28">
        <f t="shared" si="232"/>
        <v>73.33</v>
      </c>
      <c r="CC182" s="28">
        <f t="shared" si="233"/>
        <v>8.7174055912198245</v>
      </c>
      <c r="CD182" s="28">
        <f t="shared" si="234"/>
        <v>64.612594408780168</v>
      </c>
      <c r="CE182" s="36">
        <f t="shared" si="235"/>
        <v>5165.8307603231142</v>
      </c>
      <c r="CF182" s="80">
        <f t="shared" si="236"/>
        <v>62.05523377091734</v>
      </c>
      <c r="CG182" s="9">
        <f t="shared" si="237"/>
        <v>0</v>
      </c>
      <c r="CH182" s="28">
        <f t="shared" si="238"/>
        <v>0</v>
      </c>
      <c r="CI182" s="28">
        <f t="shared" si="239"/>
        <v>0</v>
      </c>
      <c r="CJ182" s="28">
        <f t="shared" si="240"/>
        <v>0</v>
      </c>
      <c r="CK182" s="28">
        <f t="shared" si="241"/>
        <v>0</v>
      </c>
      <c r="CL182" s="28">
        <f t="shared" si="242"/>
        <v>0</v>
      </c>
      <c r="CM182" s="36">
        <f t="shared" si="243"/>
        <v>0</v>
      </c>
      <c r="CN182" s="80">
        <f t="shared" si="244"/>
        <v>0</v>
      </c>
      <c r="CO182" s="9">
        <f t="shared" si="245"/>
        <v>155</v>
      </c>
      <c r="CP182" s="28">
        <f t="shared" si="246"/>
        <v>650.65651834317919</v>
      </c>
      <c r="CQ182" s="28">
        <f t="shared" si="168"/>
        <v>53.5</v>
      </c>
      <c r="CR182" s="28">
        <f t="shared" si="169"/>
        <v>597.15651834317919</v>
      </c>
      <c r="CS182" s="28">
        <f t="shared" si="170"/>
        <v>55.895382626771244</v>
      </c>
      <c r="CT182" s="28">
        <f t="shared" si="171"/>
        <v>541.26113571640792</v>
      </c>
      <c r="CU182" s="36">
        <f t="shared" si="172"/>
        <v>32995.96844034634</v>
      </c>
      <c r="CV182" s="122">
        <f t="shared" si="173"/>
        <v>0</v>
      </c>
      <c r="CW182" s="125">
        <f t="shared" si="174"/>
        <v>597.15651834317919</v>
      </c>
      <c r="CX182" s="138">
        <f t="shared" si="175"/>
        <v>1127.1765183431792</v>
      </c>
    </row>
    <row r="183" spans="2:102" x14ac:dyDescent="0.3">
      <c r="B183" s="86">
        <v>156</v>
      </c>
      <c r="C183" s="155">
        <f t="shared" si="178"/>
        <v>1127.1765183431792</v>
      </c>
      <c r="D183" s="10">
        <f t="shared" si="179"/>
        <v>120</v>
      </c>
      <c r="E183" s="10">
        <f t="shared" si="180"/>
        <v>1007.1765183431792</v>
      </c>
      <c r="F183" s="10">
        <f t="shared" si="181"/>
        <v>86.042105195926553</v>
      </c>
      <c r="G183" s="10">
        <f t="shared" si="182"/>
        <v>921.13441314725264</v>
      </c>
      <c r="H183" s="10">
        <f t="shared" si="176"/>
        <v>112591.6697539489</v>
      </c>
      <c r="I183" s="146">
        <f t="shared" si="247"/>
        <v>-1007.1765183431792</v>
      </c>
      <c r="J183" s="147">
        <f t="shared" si="248"/>
        <v>-1127.1765183431792</v>
      </c>
      <c r="S183" s="86">
        <v>156</v>
      </c>
      <c r="T183" s="9">
        <f t="shared" si="183"/>
        <v>156</v>
      </c>
      <c r="U183" s="10">
        <f t="shared" si="184"/>
        <v>33.54</v>
      </c>
      <c r="V183" s="10">
        <f t="shared" si="185"/>
        <v>2.5</v>
      </c>
      <c r="W183" s="10">
        <f t="shared" si="186"/>
        <v>31.04</v>
      </c>
      <c r="X183" s="10">
        <f t="shared" si="187"/>
        <v>0.95371701461457814</v>
      </c>
      <c r="Y183" s="10">
        <f t="shared" si="188"/>
        <v>30.08628298538542</v>
      </c>
      <c r="Z183" s="10">
        <f t="shared" si="189"/>
        <v>732.88732870627712</v>
      </c>
      <c r="AA183" s="16">
        <f t="shared" si="190"/>
        <v>25.866667807398073</v>
      </c>
      <c r="AB183" s="6"/>
      <c r="AC183" s="9">
        <f t="shared" si="191"/>
        <v>156</v>
      </c>
      <c r="AD183" s="10">
        <f t="shared" si="192"/>
        <v>64.61</v>
      </c>
      <c r="AE183" s="10">
        <f t="shared" si="193"/>
        <v>5</v>
      </c>
      <c r="AF183" s="10">
        <f t="shared" si="194"/>
        <v>59.61</v>
      </c>
      <c r="AG183" s="10">
        <f t="shared" si="195"/>
        <v>2.7173086495458443</v>
      </c>
      <c r="AH183" s="10">
        <f t="shared" si="196"/>
        <v>56.892691350454157</v>
      </c>
      <c r="AI183" s="10">
        <f t="shared" si="197"/>
        <v>1981.088795808929</v>
      </c>
      <c r="AJ183" s="16">
        <f t="shared" si="198"/>
        <v>49.828425970065283</v>
      </c>
      <c r="AK183" s="6"/>
      <c r="AL183" s="9">
        <f t="shared" si="199"/>
        <v>156</v>
      </c>
      <c r="AM183" s="10">
        <f t="shared" si="200"/>
        <v>124.91</v>
      </c>
      <c r="AN183" s="10">
        <f t="shared" si="201"/>
        <v>10</v>
      </c>
      <c r="AO183" s="10">
        <f t="shared" si="202"/>
        <v>114.91</v>
      </c>
      <c r="AP183" s="10">
        <f t="shared" si="203"/>
        <v>7.0905269052584572</v>
      </c>
      <c r="AQ183" s="10">
        <f t="shared" si="204"/>
        <v>107.81947309474154</v>
      </c>
      <c r="AR183" s="10">
        <f t="shared" si="205"/>
        <v>4897.258342381816</v>
      </c>
      <c r="AS183" s="16">
        <f t="shared" si="206"/>
        <v>96.332900292847143</v>
      </c>
      <c r="AU183" s="2"/>
      <c r="AV183" s="2"/>
      <c r="AW183" s="2"/>
      <c r="AX183" s="2"/>
      <c r="AY183" s="9">
        <f t="shared" si="207"/>
        <v>156</v>
      </c>
      <c r="AZ183" s="31">
        <f t="shared" si="208"/>
        <v>156</v>
      </c>
      <c r="BA183" s="31">
        <f t="shared" si="177"/>
        <v>0</v>
      </c>
      <c r="BB183" s="10">
        <f t="shared" si="249"/>
        <v>30</v>
      </c>
      <c r="BC183" s="28">
        <f t="shared" si="209"/>
        <v>30</v>
      </c>
      <c r="BD183" s="10">
        <f t="shared" si="210"/>
        <v>0</v>
      </c>
      <c r="BE183" s="10">
        <f t="shared" si="250"/>
        <v>0</v>
      </c>
      <c r="BF183" s="44">
        <f t="shared" si="211"/>
        <v>60000</v>
      </c>
      <c r="BG183" s="80">
        <f t="shared" si="212"/>
        <v>23.136554389443717</v>
      </c>
      <c r="BH183" s="118"/>
      <c r="BI183" s="9">
        <f t="shared" si="213"/>
        <v>156</v>
      </c>
      <c r="BJ183" s="28">
        <f t="shared" si="214"/>
        <v>66.599999999999994</v>
      </c>
      <c r="BK183" s="28">
        <f t="shared" si="215"/>
        <v>5.5</v>
      </c>
      <c r="BL183" s="28">
        <f t="shared" si="216"/>
        <v>61.1</v>
      </c>
      <c r="BM183" s="28">
        <f t="shared" si="217"/>
        <v>4.8357322277697614</v>
      </c>
      <c r="BN183" s="28">
        <f t="shared" si="218"/>
        <v>56.264267772230241</v>
      </c>
      <c r="BO183" s="36">
        <f t="shared" si="219"/>
        <v>3167.557217407611</v>
      </c>
      <c r="BP183" s="80">
        <f t="shared" si="220"/>
        <v>51.363150744565047</v>
      </c>
      <c r="BQ183" s="9">
        <f t="shared" si="221"/>
        <v>156</v>
      </c>
      <c r="BR183" s="28">
        <f t="shared" si="222"/>
        <v>76.53</v>
      </c>
      <c r="BS183" s="28">
        <f t="shared" si="223"/>
        <v>6.5</v>
      </c>
      <c r="BT183" s="28">
        <f t="shared" si="224"/>
        <v>70.03</v>
      </c>
      <c r="BU183" s="28">
        <f t="shared" si="225"/>
        <v>6.8418217309554876</v>
      </c>
      <c r="BV183" s="28">
        <f t="shared" si="226"/>
        <v>63.188178269044514</v>
      </c>
      <c r="BW183" s="36">
        <f t="shared" si="227"/>
        <v>4257.9623886502113</v>
      </c>
      <c r="BX183" s="80">
        <f t="shared" si="228"/>
        <v>59.02135024747092</v>
      </c>
      <c r="BY183" s="9">
        <f t="shared" si="229"/>
        <v>156</v>
      </c>
      <c r="BZ183" s="28">
        <f t="shared" si="230"/>
        <v>80.33</v>
      </c>
      <c r="CA183" s="28">
        <f t="shared" si="231"/>
        <v>7</v>
      </c>
      <c r="CB183" s="28">
        <f t="shared" si="232"/>
        <v>73.33</v>
      </c>
      <c r="CC183" s="28">
        <f t="shared" si="233"/>
        <v>8.6097179338718579</v>
      </c>
      <c r="CD183" s="28">
        <f t="shared" si="234"/>
        <v>64.720282066128135</v>
      </c>
      <c r="CE183" s="36">
        <f t="shared" si="235"/>
        <v>5101.1104782569864</v>
      </c>
      <c r="CF183" s="80">
        <f t="shared" si="236"/>
        <v>61.95198047013379</v>
      </c>
      <c r="CG183" s="9">
        <f t="shared" si="237"/>
        <v>0</v>
      </c>
      <c r="CH183" s="28">
        <f t="shared" si="238"/>
        <v>0</v>
      </c>
      <c r="CI183" s="28">
        <f t="shared" si="239"/>
        <v>0</v>
      </c>
      <c r="CJ183" s="28">
        <f t="shared" si="240"/>
        <v>0</v>
      </c>
      <c r="CK183" s="28">
        <f t="shared" si="241"/>
        <v>0</v>
      </c>
      <c r="CL183" s="28">
        <f t="shared" si="242"/>
        <v>0</v>
      </c>
      <c r="CM183" s="36">
        <f t="shared" si="243"/>
        <v>0</v>
      </c>
      <c r="CN183" s="80">
        <f t="shared" si="244"/>
        <v>0</v>
      </c>
      <c r="CO183" s="9">
        <f t="shared" si="245"/>
        <v>156</v>
      </c>
      <c r="CP183" s="28">
        <f t="shared" si="246"/>
        <v>650.65651834317919</v>
      </c>
      <c r="CQ183" s="28">
        <f t="shared" si="168"/>
        <v>53.5</v>
      </c>
      <c r="CR183" s="28">
        <f t="shared" si="169"/>
        <v>597.15651834317919</v>
      </c>
      <c r="CS183" s="28">
        <f t="shared" si="170"/>
        <v>54.993280733910574</v>
      </c>
      <c r="CT183" s="28">
        <f t="shared" si="171"/>
        <v>542.16323760926866</v>
      </c>
      <c r="CU183" s="36">
        <f t="shared" si="172"/>
        <v>32453.805202737072</v>
      </c>
      <c r="CV183" s="122">
        <f t="shared" si="173"/>
        <v>0</v>
      </c>
      <c r="CW183" s="125">
        <f t="shared" si="174"/>
        <v>597.15651834317919</v>
      </c>
      <c r="CX183" s="138">
        <f t="shared" si="175"/>
        <v>1127.1765183431792</v>
      </c>
    </row>
    <row r="184" spans="2:102" x14ac:dyDescent="0.3">
      <c r="B184" s="86">
        <v>157</v>
      </c>
      <c r="C184" s="155">
        <f t="shared" si="178"/>
        <v>1127.1765183431792</v>
      </c>
      <c r="D184" s="10">
        <f t="shared" si="179"/>
        <v>120</v>
      </c>
      <c r="E184" s="10">
        <f t="shared" si="180"/>
        <v>1007.1765183431792</v>
      </c>
      <c r="F184" s="10">
        <f t="shared" si="181"/>
        <v>84.57997928346667</v>
      </c>
      <c r="G184" s="10">
        <f t="shared" si="182"/>
        <v>922.59653905971254</v>
      </c>
      <c r="H184" s="10">
        <f t="shared" si="176"/>
        <v>111669.07321488921</v>
      </c>
      <c r="I184" s="146">
        <f t="shared" si="247"/>
        <v>-1007.1765183431792</v>
      </c>
      <c r="J184" s="147">
        <f t="shared" si="248"/>
        <v>-1127.1765183431792</v>
      </c>
      <c r="S184" s="86">
        <v>157</v>
      </c>
      <c r="T184" s="9">
        <f t="shared" si="183"/>
        <v>157</v>
      </c>
      <c r="U184" s="10">
        <f t="shared" si="184"/>
        <v>33.54</v>
      </c>
      <c r="V184" s="10">
        <f t="shared" si="185"/>
        <v>2.5</v>
      </c>
      <c r="W184" s="10">
        <f t="shared" si="186"/>
        <v>31.04</v>
      </c>
      <c r="X184" s="10">
        <f t="shared" si="187"/>
        <v>0.91610916088284633</v>
      </c>
      <c r="Y184" s="10">
        <f t="shared" si="188"/>
        <v>30.123890839117152</v>
      </c>
      <c r="Z184" s="10">
        <f t="shared" si="189"/>
        <v>702.76343786715995</v>
      </c>
      <c r="AA184" s="16">
        <f t="shared" si="190"/>
        <v>25.823628426686923</v>
      </c>
      <c r="AB184" s="6"/>
      <c r="AC184" s="9">
        <f t="shared" si="191"/>
        <v>157</v>
      </c>
      <c r="AD184" s="10">
        <f t="shared" si="192"/>
        <v>64.61</v>
      </c>
      <c r="AE184" s="10">
        <f t="shared" si="193"/>
        <v>5</v>
      </c>
      <c r="AF184" s="10">
        <f t="shared" si="194"/>
        <v>59.61</v>
      </c>
      <c r="AG184" s="10">
        <f t="shared" si="195"/>
        <v>2.6414517277452387</v>
      </c>
      <c r="AH184" s="10">
        <f t="shared" si="196"/>
        <v>56.968548272254758</v>
      </c>
      <c r="AI184" s="10">
        <f t="shared" si="197"/>
        <v>1924.1202475366742</v>
      </c>
      <c r="AJ184" s="16">
        <f t="shared" si="198"/>
        <v>49.74551677543954</v>
      </c>
      <c r="AK184" s="6"/>
      <c r="AL184" s="9">
        <f t="shared" si="199"/>
        <v>157</v>
      </c>
      <c r="AM184" s="10">
        <f t="shared" si="200"/>
        <v>124.91</v>
      </c>
      <c r="AN184" s="10">
        <f t="shared" si="201"/>
        <v>10</v>
      </c>
      <c r="AO184" s="10">
        <f t="shared" si="202"/>
        <v>114.91</v>
      </c>
      <c r="AP184" s="10">
        <f t="shared" si="203"/>
        <v>6.9377826517075727</v>
      </c>
      <c r="AQ184" s="10">
        <f t="shared" si="204"/>
        <v>107.97221734829242</v>
      </c>
      <c r="AR184" s="10">
        <f t="shared" si="205"/>
        <v>4789.2861250335236</v>
      </c>
      <c r="AS184" s="16">
        <f t="shared" si="206"/>
        <v>96.172612605171835</v>
      </c>
      <c r="AU184" s="2"/>
      <c r="AV184" s="2"/>
      <c r="AW184" s="2"/>
      <c r="AX184" s="2"/>
      <c r="AY184" s="9">
        <f t="shared" si="207"/>
        <v>157</v>
      </c>
      <c r="AZ184" s="31">
        <f t="shared" si="208"/>
        <v>157</v>
      </c>
      <c r="BA184" s="31">
        <f t="shared" si="177"/>
        <v>0</v>
      </c>
      <c r="BB184" s="10">
        <f t="shared" si="249"/>
        <v>30</v>
      </c>
      <c r="BC184" s="28">
        <f t="shared" si="209"/>
        <v>30</v>
      </c>
      <c r="BD184" s="10">
        <f t="shared" si="210"/>
        <v>0</v>
      </c>
      <c r="BE184" s="10">
        <f t="shared" si="250"/>
        <v>0</v>
      </c>
      <c r="BF184" s="44">
        <f t="shared" si="211"/>
        <v>60000</v>
      </c>
      <c r="BG184" s="80">
        <f t="shared" si="212"/>
        <v>23.098057626732491</v>
      </c>
      <c r="BH184" s="118"/>
      <c r="BI184" s="9">
        <f t="shared" si="213"/>
        <v>157</v>
      </c>
      <c r="BJ184" s="28">
        <f t="shared" si="214"/>
        <v>66.599999999999994</v>
      </c>
      <c r="BK184" s="28">
        <f t="shared" si="215"/>
        <v>5.5</v>
      </c>
      <c r="BL184" s="28">
        <f t="shared" si="216"/>
        <v>61.1</v>
      </c>
      <c r="BM184" s="28">
        <f t="shared" si="217"/>
        <v>4.7513358261114158</v>
      </c>
      <c r="BN184" s="28">
        <f t="shared" si="218"/>
        <v>56.348664173888587</v>
      </c>
      <c r="BO184" s="36">
        <f t="shared" si="219"/>
        <v>3111.2085532337223</v>
      </c>
      <c r="BP184" s="80">
        <f t="shared" si="220"/>
        <v>51.277687931346122</v>
      </c>
      <c r="BQ184" s="9">
        <f t="shared" si="221"/>
        <v>157</v>
      </c>
      <c r="BR184" s="28">
        <f t="shared" si="222"/>
        <v>76.53</v>
      </c>
      <c r="BS184" s="28">
        <f t="shared" si="223"/>
        <v>6.5</v>
      </c>
      <c r="BT184" s="28">
        <f t="shared" si="224"/>
        <v>70.03</v>
      </c>
      <c r="BU184" s="28">
        <f t="shared" si="225"/>
        <v>6.7417737820295009</v>
      </c>
      <c r="BV184" s="28">
        <f t="shared" si="226"/>
        <v>63.288226217970504</v>
      </c>
      <c r="BW184" s="36">
        <f t="shared" si="227"/>
        <v>4194.6741624322412</v>
      </c>
      <c r="BX184" s="80">
        <f t="shared" si="228"/>
        <v>58.923145005794581</v>
      </c>
      <c r="BY184" s="9">
        <f t="shared" si="229"/>
        <v>157</v>
      </c>
      <c r="BZ184" s="28">
        <f t="shared" si="230"/>
        <v>80.33</v>
      </c>
      <c r="CA184" s="28">
        <f t="shared" si="231"/>
        <v>7</v>
      </c>
      <c r="CB184" s="28">
        <f t="shared" si="232"/>
        <v>73.33</v>
      </c>
      <c r="CC184" s="28">
        <f t="shared" si="233"/>
        <v>8.5018507970949777</v>
      </c>
      <c r="CD184" s="28">
        <f t="shared" si="234"/>
        <v>64.828149202905024</v>
      </c>
      <c r="CE184" s="36">
        <f t="shared" si="235"/>
        <v>5036.2823290540819</v>
      </c>
      <c r="CF184" s="80">
        <f t="shared" si="236"/>
        <v>61.848898971847362</v>
      </c>
      <c r="CG184" s="9">
        <f t="shared" si="237"/>
        <v>0</v>
      </c>
      <c r="CH184" s="28">
        <f t="shared" si="238"/>
        <v>0</v>
      </c>
      <c r="CI184" s="28">
        <f t="shared" si="239"/>
        <v>0</v>
      </c>
      <c r="CJ184" s="28">
        <f t="shared" si="240"/>
        <v>0</v>
      </c>
      <c r="CK184" s="28">
        <f t="shared" si="241"/>
        <v>0</v>
      </c>
      <c r="CL184" s="28">
        <f t="shared" si="242"/>
        <v>0</v>
      </c>
      <c r="CM184" s="36">
        <f t="shared" si="243"/>
        <v>0</v>
      </c>
      <c r="CN184" s="80">
        <f t="shared" si="244"/>
        <v>0</v>
      </c>
      <c r="CO184" s="9">
        <f t="shared" si="245"/>
        <v>157</v>
      </c>
      <c r="CP184" s="28">
        <f t="shared" si="246"/>
        <v>650.65651834317919</v>
      </c>
      <c r="CQ184" s="28">
        <f t="shared" si="168"/>
        <v>53.5</v>
      </c>
      <c r="CR184" s="28">
        <f t="shared" si="169"/>
        <v>597.15651834317919</v>
      </c>
      <c r="CS184" s="28">
        <f t="shared" si="170"/>
        <v>54.089675337895123</v>
      </c>
      <c r="CT184" s="28">
        <f t="shared" si="171"/>
        <v>543.06684300528411</v>
      </c>
      <c r="CU184" s="36">
        <f t="shared" si="172"/>
        <v>31910.738359731789</v>
      </c>
      <c r="CV184" s="122">
        <f t="shared" si="173"/>
        <v>0</v>
      </c>
      <c r="CW184" s="125">
        <f t="shared" si="174"/>
        <v>597.15651834317919</v>
      </c>
      <c r="CX184" s="138">
        <f t="shared" si="175"/>
        <v>1127.1765183431792</v>
      </c>
    </row>
    <row r="185" spans="2:102" x14ac:dyDescent="0.3">
      <c r="B185" s="86">
        <v>158</v>
      </c>
      <c r="C185" s="155">
        <f t="shared" si="178"/>
        <v>1127.1765183431792</v>
      </c>
      <c r="D185" s="10">
        <f t="shared" si="179"/>
        <v>120</v>
      </c>
      <c r="E185" s="10">
        <f t="shared" si="180"/>
        <v>1007.1765183431792</v>
      </c>
      <c r="F185" s="10">
        <f t="shared" si="181"/>
        <v>83.115518039525085</v>
      </c>
      <c r="G185" s="10">
        <f t="shared" si="182"/>
        <v>924.06100030365405</v>
      </c>
      <c r="H185" s="10">
        <f t="shared" si="176"/>
        <v>110745.01221458554</v>
      </c>
      <c r="I185" s="146">
        <f t="shared" si="247"/>
        <v>-1007.1765183431792</v>
      </c>
      <c r="J185" s="147">
        <f t="shared" si="248"/>
        <v>-1127.1765183431792</v>
      </c>
      <c r="S185" s="86">
        <v>158</v>
      </c>
      <c r="T185" s="9">
        <f t="shared" si="183"/>
        <v>158</v>
      </c>
      <c r="U185" s="10">
        <f t="shared" si="184"/>
        <v>33.54</v>
      </c>
      <c r="V185" s="10">
        <f t="shared" si="185"/>
        <v>2.5</v>
      </c>
      <c r="W185" s="10">
        <f t="shared" si="186"/>
        <v>31.04</v>
      </c>
      <c r="X185" s="10">
        <f t="shared" si="187"/>
        <v>0.87845429733394997</v>
      </c>
      <c r="Y185" s="10">
        <f t="shared" si="188"/>
        <v>30.16154570266605</v>
      </c>
      <c r="Z185" s="10">
        <f t="shared" si="189"/>
        <v>672.60189216449385</v>
      </c>
      <c r="AA185" s="16">
        <f t="shared" si="190"/>
        <v>25.780660658922056</v>
      </c>
      <c r="AB185" s="6"/>
      <c r="AC185" s="9">
        <f t="shared" si="191"/>
        <v>158</v>
      </c>
      <c r="AD185" s="10">
        <f t="shared" si="192"/>
        <v>64.61</v>
      </c>
      <c r="AE185" s="10">
        <f t="shared" si="193"/>
        <v>5</v>
      </c>
      <c r="AF185" s="10">
        <f t="shared" si="194"/>
        <v>59.61</v>
      </c>
      <c r="AG185" s="10">
        <f t="shared" si="195"/>
        <v>2.5654936633822323</v>
      </c>
      <c r="AH185" s="10">
        <f t="shared" si="196"/>
        <v>57.044506336617765</v>
      </c>
      <c r="AI185" s="10">
        <f t="shared" si="197"/>
        <v>1867.0757412000564</v>
      </c>
      <c r="AJ185" s="16">
        <f t="shared" si="198"/>
        <v>49.662745532884735</v>
      </c>
      <c r="AK185" s="6"/>
      <c r="AL185" s="9">
        <f t="shared" si="199"/>
        <v>158</v>
      </c>
      <c r="AM185" s="10">
        <f t="shared" si="200"/>
        <v>124.91</v>
      </c>
      <c r="AN185" s="10">
        <f t="shared" si="201"/>
        <v>10</v>
      </c>
      <c r="AO185" s="10">
        <f t="shared" si="202"/>
        <v>114.91</v>
      </c>
      <c r="AP185" s="10">
        <f t="shared" si="203"/>
        <v>6.7848220104641586</v>
      </c>
      <c r="AQ185" s="10">
        <f t="shared" si="204"/>
        <v>108.12517798953584</v>
      </c>
      <c r="AR185" s="10">
        <f t="shared" si="205"/>
        <v>4681.160947043988</v>
      </c>
      <c r="AS185" s="16">
        <f t="shared" si="206"/>
        <v>96.012591619139954</v>
      </c>
      <c r="AU185" s="2"/>
      <c r="AV185" s="2"/>
      <c r="AW185" s="2"/>
      <c r="AX185" s="2"/>
      <c r="AY185" s="9">
        <f t="shared" si="207"/>
        <v>158</v>
      </c>
      <c r="AZ185" s="31">
        <f t="shared" si="208"/>
        <v>158</v>
      </c>
      <c r="BA185" s="31">
        <f t="shared" si="177"/>
        <v>0</v>
      </c>
      <c r="BB185" s="10">
        <f t="shared" si="249"/>
        <v>30</v>
      </c>
      <c r="BC185" s="28">
        <f t="shared" si="209"/>
        <v>30</v>
      </c>
      <c r="BD185" s="10">
        <f t="shared" si="210"/>
        <v>0</v>
      </c>
      <c r="BE185" s="10">
        <f t="shared" si="250"/>
        <v>0</v>
      </c>
      <c r="BF185" s="44">
        <f t="shared" si="211"/>
        <v>60000</v>
      </c>
      <c r="BG185" s="80">
        <f t="shared" si="212"/>
        <v>23.059624918534933</v>
      </c>
      <c r="BH185" s="118"/>
      <c r="BI185" s="9">
        <f t="shared" si="213"/>
        <v>158</v>
      </c>
      <c r="BJ185" s="28">
        <f t="shared" si="214"/>
        <v>66.599999999999994</v>
      </c>
      <c r="BK185" s="28">
        <f t="shared" si="215"/>
        <v>5.5</v>
      </c>
      <c r="BL185" s="28">
        <f t="shared" si="216"/>
        <v>61.1</v>
      </c>
      <c r="BM185" s="28">
        <f t="shared" si="217"/>
        <v>4.6668128298505831</v>
      </c>
      <c r="BN185" s="28">
        <f t="shared" si="218"/>
        <v>56.433187170149417</v>
      </c>
      <c r="BO185" s="36">
        <f t="shared" si="219"/>
        <v>3054.7753660635731</v>
      </c>
      <c r="BP185" s="80">
        <f t="shared" si="220"/>
        <v>51.19236731914755</v>
      </c>
      <c r="BQ185" s="9">
        <f t="shared" si="221"/>
        <v>158</v>
      </c>
      <c r="BR185" s="28">
        <f t="shared" si="222"/>
        <v>76.53</v>
      </c>
      <c r="BS185" s="28">
        <f t="shared" si="223"/>
        <v>6.5</v>
      </c>
      <c r="BT185" s="28">
        <f t="shared" si="224"/>
        <v>70.03</v>
      </c>
      <c r="BU185" s="28">
        <f t="shared" si="225"/>
        <v>6.6415674238510478</v>
      </c>
      <c r="BV185" s="28">
        <f t="shared" si="226"/>
        <v>63.388432576148951</v>
      </c>
      <c r="BW185" s="36">
        <f t="shared" si="227"/>
        <v>4131.2857298560921</v>
      </c>
      <c r="BX185" s="80">
        <f t="shared" si="228"/>
        <v>58.825103167182618</v>
      </c>
      <c r="BY185" s="9">
        <f t="shared" si="229"/>
        <v>158</v>
      </c>
      <c r="BZ185" s="28">
        <f t="shared" si="230"/>
        <v>80.33</v>
      </c>
      <c r="CA185" s="28">
        <f t="shared" si="231"/>
        <v>7</v>
      </c>
      <c r="CB185" s="28">
        <f t="shared" si="232"/>
        <v>73.33</v>
      </c>
      <c r="CC185" s="28">
        <f t="shared" si="233"/>
        <v>8.3938038817568028</v>
      </c>
      <c r="CD185" s="28">
        <f t="shared" si="234"/>
        <v>64.936196118243203</v>
      </c>
      <c r="CE185" s="36">
        <f t="shared" si="235"/>
        <v>4971.3461329358388</v>
      </c>
      <c r="CF185" s="80">
        <f t="shared" si="236"/>
        <v>61.745988990197041</v>
      </c>
      <c r="CG185" s="9">
        <f t="shared" si="237"/>
        <v>0</v>
      </c>
      <c r="CH185" s="28">
        <f t="shared" si="238"/>
        <v>0</v>
      </c>
      <c r="CI185" s="28">
        <f t="shared" si="239"/>
        <v>0</v>
      </c>
      <c r="CJ185" s="28">
        <f t="shared" si="240"/>
        <v>0</v>
      </c>
      <c r="CK185" s="28">
        <f t="shared" si="241"/>
        <v>0</v>
      </c>
      <c r="CL185" s="28">
        <f t="shared" si="242"/>
        <v>0</v>
      </c>
      <c r="CM185" s="36">
        <f t="shared" si="243"/>
        <v>0</v>
      </c>
      <c r="CN185" s="80">
        <f t="shared" si="244"/>
        <v>0</v>
      </c>
      <c r="CO185" s="9">
        <f t="shared" si="245"/>
        <v>158</v>
      </c>
      <c r="CP185" s="28">
        <f t="shared" si="246"/>
        <v>650.65651834317919</v>
      </c>
      <c r="CQ185" s="28">
        <f t="shared" si="168"/>
        <v>53.5</v>
      </c>
      <c r="CR185" s="28">
        <f t="shared" si="169"/>
        <v>597.15651834317919</v>
      </c>
      <c r="CS185" s="28">
        <f t="shared" si="170"/>
        <v>53.184563932886313</v>
      </c>
      <c r="CT185" s="28">
        <f t="shared" si="171"/>
        <v>543.97195441029282</v>
      </c>
      <c r="CU185" s="36">
        <f t="shared" si="172"/>
        <v>31366.766405321498</v>
      </c>
      <c r="CV185" s="122">
        <f t="shared" si="173"/>
        <v>0</v>
      </c>
      <c r="CW185" s="125">
        <f t="shared" si="174"/>
        <v>597.15651834317919</v>
      </c>
      <c r="CX185" s="138">
        <f t="shared" si="175"/>
        <v>1127.1765183431792</v>
      </c>
    </row>
    <row r="186" spans="2:102" x14ac:dyDescent="0.3">
      <c r="B186" s="86">
        <v>159</v>
      </c>
      <c r="C186" s="155">
        <f t="shared" si="178"/>
        <v>1127.1765183431792</v>
      </c>
      <c r="D186" s="10">
        <f t="shared" si="179"/>
        <v>120</v>
      </c>
      <c r="E186" s="10">
        <f t="shared" si="180"/>
        <v>1007.1765183431792</v>
      </c>
      <c r="F186" s="10">
        <f t="shared" si="181"/>
        <v>81.648717713581078</v>
      </c>
      <c r="G186" s="10">
        <f t="shared" si="182"/>
        <v>925.527800629598</v>
      </c>
      <c r="H186" s="10">
        <f t="shared" si="176"/>
        <v>109819.48441395594</v>
      </c>
      <c r="I186" s="146">
        <f t="shared" si="247"/>
        <v>-1007.1765183431792</v>
      </c>
      <c r="J186" s="147">
        <f t="shared" si="248"/>
        <v>-1127.1765183431792</v>
      </c>
      <c r="S186" s="86">
        <v>159</v>
      </c>
      <c r="T186" s="9">
        <f t="shared" si="183"/>
        <v>159</v>
      </c>
      <c r="U186" s="10">
        <f t="shared" si="184"/>
        <v>33.54</v>
      </c>
      <c r="V186" s="10">
        <f t="shared" si="185"/>
        <v>2.5</v>
      </c>
      <c r="W186" s="10">
        <f t="shared" si="186"/>
        <v>31.04</v>
      </c>
      <c r="X186" s="10">
        <f t="shared" si="187"/>
        <v>0.84075236520561736</v>
      </c>
      <c r="Y186" s="10">
        <f t="shared" si="188"/>
        <v>30.199247634794382</v>
      </c>
      <c r="Z186" s="10">
        <f t="shared" si="189"/>
        <v>642.4026445296995</v>
      </c>
      <c r="AA186" s="16">
        <f t="shared" si="190"/>
        <v>25.737764384947138</v>
      </c>
      <c r="AB186" s="6"/>
      <c r="AC186" s="9">
        <f t="shared" si="191"/>
        <v>159</v>
      </c>
      <c r="AD186" s="10">
        <f t="shared" si="192"/>
        <v>64.61</v>
      </c>
      <c r="AE186" s="10">
        <f t="shared" si="193"/>
        <v>5</v>
      </c>
      <c r="AF186" s="10">
        <f t="shared" si="194"/>
        <v>59.61</v>
      </c>
      <c r="AG186" s="10">
        <f t="shared" si="195"/>
        <v>2.4894343216000752</v>
      </c>
      <c r="AH186" s="10">
        <f t="shared" si="196"/>
        <v>57.120565678399927</v>
      </c>
      <c r="AI186" s="10">
        <f t="shared" si="197"/>
        <v>1809.9551755216564</v>
      </c>
      <c r="AJ186" s="16">
        <f t="shared" si="198"/>
        <v>49.580112012863289</v>
      </c>
      <c r="AK186" s="6"/>
      <c r="AL186" s="9">
        <f t="shared" si="199"/>
        <v>159</v>
      </c>
      <c r="AM186" s="10">
        <f t="shared" si="200"/>
        <v>124.91</v>
      </c>
      <c r="AN186" s="10">
        <f t="shared" si="201"/>
        <v>10</v>
      </c>
      <c r="AO186" s="10">
        <f t="shared" si="202"/>
        <v>114.91</v>
      </c>
      <c r="AP186" s="10">
        <f t="shared" si="203"/>
        <v>6.6316446749789835</v>
      </c>
      <c r="AQ186" s="10">
        <f t="shared" si="204"/>
        <v>108.27835532502101</v>
      </c>
      <c r="AR186" s="10">
        <f t="shared" si="205"/>
        <v>4572.882591718967</v>
      </c>
      <c r="AS186" s="16">
        <f t="shared" si="206"/>
        <v>95.852836890988286</v>
      </c>
      <c r="AU186" s="2"/>
      <c r="AV186" s="2"/>
      <c r="AW186" s="2"/>
      <c r="AX186" s="2"/>
      <c r="AY186" s="9">
        <f t="shared" si="207"/>
        <v>159</v>
      </c>
      <c r="AZ186" s="31">
        <f t="shared" si="208"/>
        <v>159</v>
      </c>
      <c r="BA186" s="31">
        <f t="shared" si="177"/>
        <v>0</v>
      </c>
      <c r="BB186" s="10">
        <f t="shared" si="249"/>
        <v>30</v>
      </c>
      <c r="BC186" s="28">
        <f t="shared" si="209"/>
        <v>30</v>
      </c>
      <c r="BD186" s="10">
        <f t="shared" si="210"/>
        <v>0</v>
      </c>
      <c r="BE186" s="10">
        <f t="shared" si="250"/>
        <v>0</v>
      </c>
      <c r="BF186" s="44">
        <f t="shared" si="211"/>
        <v>60000</v>
      </c>
      <c r="BG186" s="80">
        <f t="shared" si="212"/>
        <v>23.021256158271143</v>
      </c>
      <c r="BH186" s="118"/>
      <c r="BI186" s="9">
        <f t="shared" si="213"/>
        <v>159</v>
      </c>
      <c r="BJ186" s="28">
        <f t="shared" si="214"/>
        <v>66.599999999999994</v>
      </c>
      <c r="BK186" s="28">
        <f t="shared" si="215"/>
        <v>5.5</v>
      </c>
      <c r="BL186" s="28">
        <f t="shared" si="216"/>
        <v>61.1</v>
      </c>
      <c r="BM186" s="28">
        <f t="shared" si="217"/>
        <v>4.5821630490953593</v>
      </c>
      <c r="BN186" s="28">
        <f t="shared" si="218"/>
        <v>56.517836950904645</v>
      </c>
      <c r="BO186" s="36">
        <f t="shared" si="219"/>
        <v>2998.2575291126686</v>
      </c>
      <c r="BP186" s="80">
        <f t="shared" si="220"/>
        <v>51.107188671361932</v>
      </c>
      <c r="BQ186" s="9">
        <f t="shared" si="221"/>
        <v>159</v>
      </c>
      <c r="BR186" s="28">
        <f t="shared" si="222"/>
        <v>76.53</v>
      </c>
      <c r="BS186" s="28">
        <f t="shared" si="223"/>
        <v>6.5</v>
      </c>
      <c r="BT186" s="28">
        <f t="shared" si="224"/>
        <v>70.03</v>
      </c>
      <c r="BU186" s="28">
        <f t="shared" si="225"/>
        <v>6.5412024056054792</v>
      </c>
      <c r="BV186" s="28">
        <f t="shared" si="226"/>
        <v>63.488797594394519</v>
      </c>
      <c r="BW186" s="36">
        <f t="shared" si="227"/>
        <v>4067.7969322616977</v>
      </c>
      <c r="BX186" s="80">
        <f t="shared" si="228"/>
        <v>58.727224459749692</v>
      </c>
      <c r="BY186" s="9">
        <f t="shared" si="229"/>
        <v>159</v>
      </c>
      <c r="BZ186" s="28">
        <f t="shared" si="230"/>
        <v>80.33</v>
      </c>
      <c r="CA186" s="28">
        <f t="shared" si="231"/>
        <v>7</v>
      </c>
      <c r="CB186" s="28">
        <f t="shared" si="232"/>
        <v>73.33</v>
      </c>
      <c r="CC186" s="28">
        <f t="shared" si="233"/>
        <v>8.285576888226398</v>
      </c>
      <c r="CD186" s="28">
        <f t="shared" si="234"/>
        <v>65.044423111773597</v>
      </c>
      <c r="CE186" s="36">
        <f t="shared" si="235"/>
        <v>4906.3017098240653</v>
      </c>
      <c r="CF186" s="80">
        <f t="shared" si="236"/>
        <v>61.643250239797368</v>
      </c>
      <c r="CG186" s="9">
        <f t="shared" si="237"/>
        <v>0</v>
      </c>
      <c r="CH186" s="28">
        <f t="shared" si="238"/>
        <v>0</v>
      </c>
      <c r="CI186" s="28">
        <f t="shared" si="239"/>
        <v>0</v>
      </c>
      <c r="CJ186" s="28">
        <f t="shared" si="240"/>
        <v>0</v>
      </c>
      <c r="CK186" s="28">
        <f t="shared" si="241"/>
        <v>0</v>
      </c>
      <c r="CL186" s="28">
        <f t="shared" si="242"/>
        <v>0</v>
      </c>
      <c r="CM186" s="36">
        <f t="shared" si="243"/>
        <v>0</v>
      </c>
      <c r="CN186" s="80">
        <f t="shared" si="244"/>
        <v>0</v>
      </c>
      <c r="CO186" s="9">
        <f t="shared" si="245"/>
        <v>159</v>
      </c>
      <c r="CP186" s="28">
        <f t="shared" si="246"/>
        <v>650.65651834317919</v>
      </c>
      <c r="CQ186" s="28">
        <f t="shared" si="168"/>
        <v>53.5</v>
      </c>
      <c r="CR186" s="28">
        <f t="shared" si="169"/>
        <v>597.15651834317919</v>
      </c>
      <c r="CS186" s="28">
        <f t="shared" si="170"/>
        <v>52.277944008869163</v>
      </c>
      <c r="CT186" s="28">
        <f t="shared" si="171"/>
        <v>544.87857433430997</v>
      </c>
      <c r="CU186" s="36">
        <f t="shared" si="172"/>
        <v>30821.887830987187</v>
      </c>
      <c r="CV186" s="122">
        <f t="shared" si="173"/>
        <v>0</v>
      </c>
      <c r="CW186" s="125">
        <f t="shared" si="174"/>
        <v>597.15651834317919</v>
      </c>
      <c r="CX186" s="138">
        <f t="shared" si="175"/>
        <v>1127.1765183431792</v>
      </c>
    </row>
    <row r="187" spans="2:102" x14ac:dyDescent="0.3">
      <c r="B187" s="86">
        <v>160</v>
      </c>
      <c r="C187" s="155">
        <f t="shared" si="178"/>
        <v>1127.1765183431792</v>
      </c>
      <c r="D187" s="10">
        <f t="shared" si="179"/>
        <v>120</v>
      </c>
      <c r="E187" s="10">
        <f t="shared" si="180"/>
        <v>1007.1765183431792</v>
      </c>
      <c r="F187" s="10">
        <f t="shared" si="181"/>
        <v>80.179574549061641</v>
      </c>
      <c r="G187" s="10">
        <f t="shared" si="182"/>
        <v>926.99694379411744</v>
      </c>
      <c r="H187" s="10">
        <f t="shared" si="176"/>
        <v>108892.48747016184</v>
      </c>
      <c r="I187" s="146">
        <f t="shared" si="247"/>
        <v>-1007.1765183431792</v>
      </c>
      <c r="J187" s="147">
        <f t="shared" si="248"/>
        <v>-1127.1765183431792</v>
      </c>
      <c r="S187" s="86">
        <v>160</v>
      </c>
      <c r="T187" s="9">
        <f t="shared" si="183"/>
        <v>160</v>
      </c>
      <c r="U187" s="10">
        <f t="shared" si="184"/>
        <v>33.54</v>
      </c>
      <c r="V187" s="10">
        <f t="shared" si="185"/>
        <v>2.5</v>
      </c>
      <c r="W187" s="10">
        <f t="shared" si="186"/>
        <v>31.04</v>
      </c>
      <c r="X187" s="10">
        <f t="shared" si="187"/>
        <v>0.80300330566212441</v>
      </c>
      <c r="Y187" s="10">
        <f t="shared" si="188"/>
        <v>30.236996694337876</v>
      </c>
      <c r="Z187" s="10">
        <f t="shared" si="189"/>
        <v>612.1656478353616</v>
      </c>
      <c r="AA187" s="16">
        <f t="shared" si="190"/>
        <v>25.694939485804131</v>
      </c>
      <c r="AB187" s="6"/>
      <c r="AC187" s="9">
        <f t="shared" si="191"/>
        <v>160</v>
      </c>
      <c r="AD187" s="10">
        <f t="shared" si="192"/>
        <v>64.61</v>
      </c>
      <c r="AE187" s="10">
        <f t="shared" si="193"/>
        <v>5</v>
      </c>
      <c r="AF187" s="10">
        <f t="shared" si="194"/>
        <v>59.61</v>
      </c>
      <c r="AG187" s="10">
        <f t="shared" si="195"/>
        <v>2.4132735673622085</v>
      </c>
      <c r="AH187" s="10">
        <f t="shared" si="196"/>
        <v>57.196726432637789</v>
      </c>
      <c r="AI187" s="10">
        <f t="shared" si="197"/>
        <v>1752.7584490890185</v>
      </c>
      <c r="AJ187" s="16">
        <f t="shared" si="198"/>
        <v>49.497615986219586</v>
      </c>
      <c r="AK187" s="6"/>
      <c r="AL187" s="9">
        <f t="shared" si="199"/>
        <v>160</v>
      </c>
      <c r="AM187" s="10">
        <f t="shared" si="200"/>
        <v>124.91</v>
      </c>
      <c r="AN187" s="10">
        <f t="shared" si="201"/>
        <v>10</v>
      </c>
      <c r="AO187" s="10">
        <f t="shared" si="202"/>
        <v>114.91</v>
      </c>
      <c r="AP187" s="10">
        <f t="shared" si="203"/>
        <v>6.4782503382685368</v>
      </c>
      <c r="AQ187" s="10">
        <f t="shared" si="204"/>
        <v>108.43174966173146</v>
      </c>
      <c r="AR187" s="10">
        <f t="shared" si="205"/>
        <v>4464.4508420572356</v>
      </c>
      <c r="AS187" s="16">
        <f t="shared" si="206"/>
        <v>95.693347977692127</v>
      </c>
      <c r="AU187" s="2"/>
      <c r="AV187" s="2"/>
      <c r="AW187" s="2"/>
      <c r="AX187" s="2"/>
      <c r="AY187" s="9">
        <f t="shared" si="207"/>
        <v>160</v>
      </c>
      <c r="AZ187" s="31">
        <f t="shared" si="208"/>
        <v>160</v>
      </c>
      <c r="BA187" s="31">
        <f t="shared" si="177"/>
        <v>0</v>
      </c>
      <c r="BB187" s="10">
        <f t="shared" si="249"/>
        <v>30</v>
      </c>
      <c r="BC187" s="28">
        <f t="shared" si="209"/>
        <v>30</v>
      </c>
      <c r="BD187" s="10">
        <f t="shared" si="210"/>
        <v>0</v>
      </c>
      <c r="BE187" s="10">
        <f t="shared" si="250"/>
        <v>0</v>
      </c>
      <c r="BF187" s="44">
        <f t="shared" si="211"/>
        <v>60000</v>
      </c>
      <c r="BG187" s="80">
        <f t="shared" si="212"/>
        <v>22.982951239538579</v>
      </c>
      <c r="BH187" s="118"/>
      <c r="BI187" s="9">
        <f t="shared" si="213"/>
        <v>160</v>
      </c>
      <c r="BJ187" s="28">
        <f t="shared" si="214"/>
        <v>66.599999999999994</v>
      </c>
      <c r="BK187" s="28">
        <f t="shared" si="215"/>
        <v>5.5</v>
      </c>
      <c r="BL187" s="28">
        <f t="shared" si="216"/>
        <v>61.1</v>
      </c>
      <c r="BM187" s="28">
        <f t="shared" si="217"/>
        <v>4.4973862936690026</v>
      </c>
      <c r="BN187" s="28">
        <f t="shared" si="218"/>
        <v>56.602613706330999</v>
      </c>
      <c r="BO187" s="36">
        <f t="shared" si="219"/>
        <v>2941.6549154063378</v>
      </c>
      <c r="BP187" s="80">
        <f t="shared" si="220"/>
        <v>51.022151751775638</v>
      </c>
      <c r="BQ187" s="9">
        <f t="shared" si="221"/>
        <v>160</v>
      </c>
      <c r="BR187" s="28">
        <f t="shared" si="222"/>
        <v>76.53</v>
      </c>
      <c r="BS187" s="28">
        <f t="shared" si="223"/>
        <v>6.5</v>
      </c>
      <c r="BT187" s="28">
        <f t="shared" si="224"/>
        <v>70.03</v>
      </c>
      <c r="BU187" s="28">
        <f t="shared" si="225"/>
        <v>6.4406784760810218</v>
      </c>
      <c r="BV187" s="28">
        <f t="shared" si="226"/>
        <v>63.589321523918983</v>
      </c>
      <c r="BW187" s="36">
        <f t="shared" si="227"/>
        <v>4004.2076107377789</v>
      </c>
      <c r="BX187" s="80">
        <f t="shared" si="228"/>
        <v>58.629508612062914</v>
      </c>
      <c r="BY187" s="9">
        <f t="shared" si="229"/>
        <v>160</v>
      </c>
      <c r="BZ187" s="28">
        <f t="shared" si="230"/>
        <v>80.33</v>
      </c>
      <c r="CA187" s="28">
        <f t="shared" si="231"/>
        <v>7</v>
      </c>
      <c r="CB187" s="28">
        <f t="shared" si="232"/>
        <v>73.33</v>
      </c>
      <c r="CC187" s="28">
        <f t="shared" si="233"/>
        <v>8.1771695163734428</v>
      </c>
      <c r="CD187" s="28">
        <f t="shared" si="234"/>
        <v>65.152830483626559</v>
      </c>
      <c r="CE187" s="36">
        <f t="shared" si="235"/>
        <v>4841.1488793404387</v>
      </c>
      <c r="CF187" s="80">
        <f t="shared" si="236"/>
        <v>61.5406824357378</v>
      </c>
      <c r="CG187" s="9">
        <f t="shared" si="237"/>
        <v>0</v>
      </c>
      <c r="CH187" s="28">
        <f t="shared" si="238"/>
        <v>0</v>
      </c>
      <c r="CI187" s="28">
        <f t="shared" si="239"/>
        <v>0</v>
      </c>
      <c r="CJ187" s="28">
        <f t="shared" si="240"/>
        <v>0</v>
      </c>
      <c r="CK187" s="28">
        <f t="shared" si="241"/>
        <v>0</v>
      </c>
      <c r="CL187" s="28">
        <f t="shared" si="242"/>
        <v>0</v>
      </c>
      <c r="CM187" s="36">
        <f t="shared" si="243"/>
        <v>0</v>
      </c>
      <c r="CN187" s="80">
        <f t="shared" si="244"/>
        <v>0</v>
      </c>
      <c r="CO187" s="9">
        <f t="shared" si="245"/>
        <v>160</v>
      </c>
      <c r="CP187" s="28">
        <f t="shared" si="246"/>
        <v>650.65651834317919</v>
      </c>
      <c r="CQ187" s="28">
        <f t="shared" si="168"/>
        <v>53.5</v>
      </c>
      <c r="CR187" s="28">
        <f t="shared" si="169"/>
        <v>597.15651834317919</v>
      </c>
      <c r="CS187" s="28">
        <f t="shared" si="170"/>
        <v>51.369813051645309</v>
      </c>
      <c r="CT187" s="28">
        <f t="shared" si="171"/>
        <v>545.78670529153385</v>
      </c>
      <c r="CU187" s="36">
        <f t="shared" si="172"/>
        <v>30276.101125695652</v>
      </c>
      <c r="CV187" s="122">
        <f t="shared" si="173"/>
        <v>0</v>
      </c>
      <c r="CW187" s="125">
        <f t="shared" si="174"/>
        <v>597.15651834317919</v>
      </c>
      <c r="CX187" s="138">
        <f t="shared" si="175"/>
        <v>1127.1765183431792</v>
      </c>
    </row>
    <row r="188" spans="2:102" x14ac:dyDescent="0.3">
      <c r="B188" s="86">
        <v>161</v>
      </c>
      <c r="C188" s="155">
        <f t="shared" si="178"/>
        <v>1127.1765183431792</v>
      </c>
      <c r="D188" s="10">
        <f t="shared" si="179"/>
        <v>120</v>
      </c>
      <c r="E188" s="10">
        <f t="shared" si="180"/>
        <v>1007.1765183431792</v>
      </c>
      <c r="F188" s="10">
        <f t="shared" si="181"/>
        <v>78.708084783331785</v>
      </c>
      <c r="G188" s="10">
        <f t="shared" si="182"/>
        <v>928.46843355984743</v>
      </c>
      <c r="H188" s="10">
        <f t="shared" si="176"/>
        <v>107964.01903660197</v>
      </c>
      <c r="I188" s="146">
        <f t="shared" si="247"/>
        <v>-1007.1765183431792</v>
      </c>
      <c r="J188" s="147">
        <f t="shared" si="248"/>
        <v>-1127.1765183431792</v>
      </c>
      <c r="S188" s="86">
        <v>161</v>
      </c>
      <c r="T188" s="9">
        <f t="shared" si="183"/>
        <v>161</v>
      </c>
      <c r="U188" s="10">
        <f t="shared" si="184"/>
        <v>33.54</v>
      </c>
      <c r="V188" s="10">
        <f t="shared" si="185"/>
        <v>2.5</v>
      </c>
      <c r="W188" s="10">
        <f t="shared" si="186"/>
        <v>31.04</v>
      </c>
      <c r="X188" s="10">
        <f t="shared" si="187"/>
        <v>0.76520705979420189</v>
      </c>
      <c r="Y188" s="10">
        <f t="shared" si="188"/>
        <v>30.274792940205796</v>
      </c>
      <c r="Z188" s="10">
        <f t="shared" si="189"/>
        <v>581.89085489515583</v>
      </c>
      <c r="AA188" s="16">
        <f t="shared" si="190"/>
        <v>25.652185842732901</v>
      </c>
      <c r="AB188" s="6"/>
      <c r="AC188" s="9">
        <f t="shared" si="191"/>
        <v>161</v>
      </c>
      <c r="AD188" s="10">
        <f t="shared" si="192"/>
        <v>64.61</v>
      </c>
      <c r="AE188" s="10">
        <f t="shared" si="193"/>
        <v>5</v>
      </c>
      <c r="AF188" s="10">
        <f t="shared" si="194"/>
        <v>59.61</v>
      </c>
      <c r="AG188" s="10">
        <f t="shared" si="195"/>
        <v>2.3370112654520248</v>
      </c>
      <c r="AH188" s="10">
        <f t="shared" si="196"/>
        <v>57.272988734547972</v>
      </c>
      <c r="AI188" s="10">
        <f t="shared" si="197"/>
        <v>1695.4854603544707</v>
      </c>
      <c r="AJ188" s="16">
        <f t="shared" si="198"/>
        <v>49.415257224179271</v>
      </c>
      <c r="AK188" s="6"/>
      <c r="AL188" s="9">
        <f t="shared" si="199"/>
        <v>161</v>
      </c>
      <c r="AM188" s="10">
        <f t="shared" si="200"/>
        <v>124.91</v>
      </c>
      <c r="AN188" s="10">
        <f t="shared" si="201"/>
        <v>10</v>
      </c>
      <c r="AO188" s="10">
        <f t="shared" si="202"/>
        <v>114.91</v>
      </c>
      <c r="AP188" s="10">
        <f t="shared" si="203"/>
        <v>6.3246386929144167</v>
      </c>
      <c r="AQ188" s="10">
        <f t="shared" si="204"/>
        <v>108.58536130708558</v>
      </c>
      <c r="AR188" s="10">
        <f t="shared" si="205"/>
        <v>4355.8654807501498</v>
      </c>
      <c r="AS188" s="16">
        <f t="shared" si="206"/>
        <v>95.534124436963822</v>
      </c>
      <c r="AU188" s="2"/>
      <c r="AV188" s="2"/>
      <c r="AW188" s="2"/>
      <c r="AX188" s="2"/>
      <c r="AY188" s="9">
        <f t="shared" si="207"/>
        <v>161</v>
      </c>
      <c r="AZ188" s="31">
        <f t="shared" si="208"/>
        <v>161</v>
      </c>
      <c r="BA188" s="31">
        <f t="shared" si="177"/>
        <v>0</v>
      </c>
      <c r="BB188" s="10">
        <f t="shared" si="249"/>
        <v>30</v>
      </c>
      <c r="BC188" s="28">
        <f t="shared" si="209"/>
        <v>30</v>
      </c>
      <c r="BD188" s="10">
        <f t="shared" si="210"/>
        <v>0</v>
      </c>
      <c r="BE188" s="10">
        <f t="shared" si="250"/>
        <v>0</v>
      </c>
      <c r="BF188" s="44">
        <f t="shared" si="211"/>
        <v>60000</v>
      </c>
      <c r="BG188" s="80">
        <f t="shared" si="212"/>
        <v>22.94471005611172</v>
      </c>
      <c r="BH188" s="118"/>
      <c r="BI188" s="9">
        <f t="shared" si="213"/>
        <v>161</v>
      </c>
      <c r="BJ188" s="28">
        <f t="shared" si="214"/>
        <v>66.599999999999994</v>
      </c>
      <c r="BK188" s="28">
        <f t="shared" si="215"/>
        <v>5.5</v>
      </c>
      <c r="BL188" s="28">
        <f t="shared" si="216"/>
        <v>61.1</v>
      </c>
      <c r="BM188" s="28">
        <f t="shared" si="217"/>
        <v>4.4124823731095058</v>
      </c>
      <c r="BN188" s="28">
        <f t="shared" si="218"/>
        <v>56.687517626890497</v>
      </c>
      <c r="BO188" s="36">
        <f t="shared" si="219"/>
        <v>2884.9673977794473</v>
      </c>
      <c r="BP188" s="80">
        <f t="shared" si="220"/>
        <v>50.937256324568011</v>
      </c>
      <c r="BQ188" s="9">
        <f t="shared" si="221"/>
        <v>161</v>
      </c>
      <c r="BR188" s="28">
        <f t="shared" si="222"/>
        <v>76.53</v>
      </c>
      <c r="BS188" s="28">
        <f t="shared" si="223"/>
        <v>6.5</v>
      </c>
      <c r="BT188" s="28">
        <f t="shared" si="224"/>
        <v>70.03</v>
      </c>
      <c r="BU188" s="28">
        <f t="shared" si="225"/>
        <v>6.3399953836681497</v>
      </c>
      <c r="BV188" s="28">
        <f t="shared" si="226"/>
        <v>63.690004616331848</v>
      </c>
      <c r="BW188" s="36">
        <f t="shared" si="227"/>
        <v>3940.517606121447</v>
      </c>
      <c r="BX188" s="80">
        <f t="shared" si="228"/>
        <v>58.531955353140994</v>
      </c>
      <c r="BY188" s="9">
        <f t="shared" si="229"/>
        <v>161</v>
      </c>
      <c r="BZ188" s="28">
        <f t="shared" si="230"/>
        <v>80.33</v>
      </c>
      <c r="CA188" s="28">
        <f t="shared" si="231"/>
        <v>7</v>
      </c>
      <c r="CB188" s="28">
        <f t="shared" si="232"/>
        <v>73.33</v>
      </c>
      <c r="CC188" s="28">
        <f t="shared" si="233"/>
        <v>8.068581465567398</v>
      </c>
      <c r="CD188" s="28">
        <f t="shared" si="234"/>
        <v>65.261418534432607</v>
      </c>
      <c r="CE188" s="36">
        <f t="shared" si="235"/>
        <v>4775.8874608060059</v>
      </c>
      <c r="CF188" s="80">
        <f t="shared" si="236"/>
        <v>61.438285293581814</v>
      </c>
      <c r="CG188" s="9">
        <f t="shared" si="237"/>
        <v>0</v>
      </c>
      <c r="CH188" s="28">
        <f t="shared" si="238"/>
        <v>0</v>
      </c>
      <c r="CI188" s="28">
        <f t="shared" si="239"/>
        <v>0</v>
      </c>
      <c r="CJ188" s="28">
        <f t="shared" si="240"/>
        <v>0</v>
      </c>
      <c r="CK188" s="28">
        <f t="shared" si="241"/>
        <v>0</v>
      </c>
      <c r="CL188" s="28">
        <f t="shared" si="242"/>
        <v>0</v>
      </c>
      <c r="CM188" s="36">
        <f t="shared" si="243"/>
        <v>0</v>
      </c>
      <c r="CN188" s="80">
        <f t="shared" si="244"/>
        <v>0</v>
      </c>
      <c r="CO188" s="9">
        <f t="shared" si="245"/>
        <v>161</v>
      </c>
      <c r="CP188" s="28">
        <f t="shared" si="246"/>
        <v>650.65651834317919</v>
      </c>
      <c r="CQ188" s="28">
        <f t="shared" si="168"/>
        <v>53.5</v>
      </c>
      <c r="CR188" s="28">
        <f t="shared" si="169"/>
        <v>597.15651834317919</v>
      </c>
      <c r="CS188" s="28">
        <f t="shared" si="170"/>
        <v>50.460168542826089</v>
      </c>
      <c r="CT188" s="28">
        <f t="shared" si="171"/>
        <v>546.69634980035312</v>
      </c>
      <c r="CU188" s="36">
        <f t="shared" si="172"/>
        <v>29729.404775895298</v>
      </c>
      <c r="CV188" s="122">
        <f t="shared" si="173"/>
        <v>0</v>
      </c>
      <c r="CW188" s="125">
        <f t="shared" si="174"/>
        <v>597.15651834317919</v>
      </c>
      <c r="CX188" s="138">
        <f t="shared" si="175"/>
        <v>1127.1765183431792</v>
      </c>
    </row>
    <row r="189" spans="2:102" x14ac:dyDescent="0.3">
      <c r="B189" s="86">
        <v>162</v>
      </c>
      <c r="C189" s="155">
        <f t="shared" si="178"/>
        <v>1127.1765183431792</v>
      </c>
      <c r="D189" s="10">
        <f t="shared" si="179"/>
        <v>120</v>
      </c>
      <c r="E189" s="10">
        <f t="shared" si="180"/>
        <v>1007.1765183431792</v>
      </c>
      <c r="F189" s="10">
        <f t="shared" si="181"/>
        <v>77.234244647684591</v>
      </c>
      <c r="G189" s="10">
        <f t="shared" si="182"/>
        <v>929.94227369549458</v>
      </c>
      <c r="H189" s="10">
        <f t="shared" si="176"/>
        <v>107034.07676290648</v>
      </c>
      <c r="I189" s="146">
        <f t="shared" si="247"/>
        <v>-1007.1765183431792</v>
      </c>
      <c r="J189" s="147">
        <f t="shared" si="248"/>
        <v>-1127.1765183431792</v>
      </c>
      <c r="S189" s="86">
        <v>162</v>
      </c>
      <c r="T189" s="9">
        <f t="shared" si="183"/>
        <v>162</v>
      </c>
      <c r="U189" s="10">
        <f t="shared" si="184"/>
        <v>33.54</v>
      </c>
      <c r="V189" s="10">
        <f t="shared" si="185"/>
        <v>2.5</v>
      </c>
      <c r="W189" s="10">
        <f t="shared" si="186"/>
        <v>31.04</v>
      </c>
      <c r="X189" s="10">
        <f t="shared" si="187"/>
        <v>0.7273635686189448</v>
      </c>
      <c r="Y189" s="10">
        <f t="shared" si="188"/>
        <v>30.312636431381055</v>
      </c>
      <c r="Z189" s="10">
        <f t="shared" si="189"/>
        <v>551.57821846377476</v>
      </c>
      <c r="AA189" s="16">
        <f t="shared" si="190"/>
        <v>25.609503337170953</v>
      </c>
      <c r="AB189" s="6"/>
      <c r="AC189" s="9">
        <f t="shared" si="191"/>
        <v>162</v>
      </c>
      <c r="AD189" s="10">
        <f t="shared" si="192"/>
        <v>64.61</v>
      </c>
      <c r="AE189" s="10">
        <f t="shared" si="193"/>
        <v>5</v>
      </c>
      <c r="AF189" s="10">
        <f t="shared" si="194"/>
        <v>59.61</v>
      </c>
      <c r="AG189" s="10">
        <f t="shared" si="195"/>
        <v>2.2606472804726274</v>
      </c>
      <c r="AH189" s="10">
        <f t="shared" si="196"/>
        <v>57.349352719527374</v>
      </c>
      <c r="AI189" s="10">
        <f t="shared" si="197"/>
        <v>1638.1361076349433</v>
      </c>
      <c r="AJ189" s="16">
        <f t="shared" si="198"/>
        <v>49.3330354983487</v>
      </c>
      <c r="AK189" s="6"/>
      <c r="AL189" s="9">
        <f t="shared" si="199"/>
        <v>162</v>
      </c>
      <c r="AM189" s="10">
        <f t="shared" si="200"/>
        <v>124.91</v>
      </c>
      <c r="AN189" s="10">
        <f t="shared" si="201"/>
        <v>10</v>
      </c>
      <c r="AO189" s="10">
        <f t="shared" si="202"/>
        <v>114.91</v>
      </c>
      <c r="AP189" s="10">
        <f t="shared" si="203"/>
        <v>6.170809431062712</v>
      </c>
      <c r="AQ189" s="10">
        <f t="shared" si="204"/>
        <v>108.73919056893729</v>
      </c>
      <c r="AR189" s="10">
        <f t="shared" si="205"/>
        <v>4247.1262901812124</v>
      </c>
      <c r="AS189" s="16">
        <f t="shared" si="206"/>
        <v>95.375165827251749</v>
      </c>
      <c r="AU189" s="2"/>
      <c r="AV189" s="2"/>
      <c r="AW189" s="2"/>
      <c r="AX189" s="2"/>
      <c r="AY189" s="9">
        <f t="shared" si="207"/>
        <v>162</v>
      </c>
      <c r="AZ189" s="31">
        <f t="shared" si="208"/>
        <v>162</v>
      </c>
      <c r="BA189" s="31">
        <f t="shared" si="177"/>
        <v>0</v>
      </c>
      <c r="BB189" s="10">
        <f t="shared" si="249"/>
        <v>30</v>
      </c>
      <c r="BC189" s="28">
        <f t="shared" si="209"/>
        <v>30</v>
      </c>
      <c r="BD189" s="10">
        <f t="shared" si="210"/>
        <v>0</v>
      </c>
      <c r="BE189" s="10">
        <f t="shared" si="250"/>
        <v>0</v>
      </c>
      <c r="BF189" s="44">
        <f t="shared" si="211"/>
        <v>60000</v>
      </c>
      <c r="BG189" s="80">
        <f t="shared" si="212"/>
        <v>22.906532501941818</v>
      </c>
      <c r="BH189" s="118"/>
      <c r="BI189" s="9">
        <f t="shared" si="213"/>
        <v>162</v>
      </c>
      <c r="BJ189" s="28">
        <f t="shared" si="214"/>
        <v>66.599999999999994</v>
      </c>
      <c r="BK189" s="28">
        <f t="shared" si="215"/>
        <v>5.5</v>
      </c>
      <c r="BL189" s="28">
        <f t="shared" si="216"/>
        <v>61.1</v>
      </c>
      <c r="BM189" s="28">
        <f t="shared" si="217"/>
        <v>4.3274510966691704</v>
      </c>
      <c r="BN189" s="28">
        <f t="shared" si="218"/>
        <v>56.772548903330829</v>
      </c>
      <c r="BO189" s="36">
        <f t="shared" si="219"/>
        <v>2828.1948488761163</v>
      </c>
      <c r="BP189" s="80">
        <f t="shared" si="220"/>
        <v>50.852502154310834</v>
      </c>
      <c r="BQ189" s="9">
        <f t="shared" si="221"/>
        <v>162</v>
      </c>
      <c r="BR189" s="28">
        <f t="shared" si="222"/>
        <v>76.53</v>
      </c>
      <c r="BS189" s="28">
        <f t="shared" si="223"/>
        <v>6.5</v>
      </c>
      <c r="BT189" s="28">
        <f t="shared" si="224"/>
        <v>70.03</v>
      </c>
      <c r="BU189" s="28">
        <f t="shared" si="225"/>
        <v>6.2391528763589577</v>
      </c>
      <c r="BV189" s="28">
        <f t="shared" si="226"/>
        <v>63.790847123641043</v>
      </c>
      <c r="BW189" s="36">
        <f t="shared" si="227"/>
        <v>3876.726758997806</v>
      </c>
      <c r="BX189" s="80">
        <f t="shared" si="228"/>
        <v>58.434564412453582</v>
      </c>
      <c r="BY189" s="9">
        <f t="shared" si="229"/>
        <v>162</v>
      </c>
      <c r="BZ189" s="28">
        <f t="shared" si="230"/>
        <v>80.33</v>
      </c>
      <c r="CA189" s="28">
        <f t="shared" si="231"/>
        <v>7</v>
      </c>
      <c r="CB189" s="28">
        <f t="shared" si="232"/>
        <v>73.33</v>
      </c>
      <c r="CC189" s="28">
        <f t="shared" si="233"/>
        <v>7.9598124346766772</v>
      </c>
      <c r="CD189" s="28">
        <f t="shared" si="234"/>
        <v>65.37018756532332</v>
      </c>
      <c r="CE189" s="36">
        <f t="shared" si="235"/>
        <v>4710.5172732406827</v>
      </c>
      <c r="CF189" s="80">
        <f t="shared" si="236"/>
        <v>61.336058529366213</v>
      </c>
      <c r="CG189" s="9">
        <f t="shared" si="237"/>
        <v>0</v>
      </c>
      <c r="CH189" s="28">
        <f t="shared" si="238"/>
        <v>0</v>
      </c>
      <c r="CI189" s="28">
        <f t="shared" si="239"/>
        <v>0</v>
      </c>
      <c r="CJ189" s="28">
        <f t="shared" si="240"/>
        <v>0</v>
      </c>
      <c r="CK189" s="28">
        <f t="shared" si="241"/>
        <v>0</v>
      </c>
      <c r="CL189" s="28">
        <f t="shared" si="242"/>
        <v>0</v>
      </c>
      <c r="CM189" s="36">
        <f t="shared" si="243"/>
        <v>0</v>
      </c>
      <c r="CN189" s="80">
        <f t="shared" si="244"/>
        <v>0</v>
      </c>
      <c r="CO189" s="9">
        <f t="shared" si="245"/>
        <v>162</v>
      </c>
      <c r="CP189" s="28">
        <f t="shared" si="246"/>
        <v>650.65651834317919</v>
      </c>
      <c r="CQ189" s="28">
        <f t="shared" si="168"/>
        <v>53.5</v>
      </c>
      <c r="CR189" s="28">
        <f t="shared" si="169"/>
        <v>597.15651834317919</v>
      </c>
      <c r="CS189" s="28">
        <f t="shared" si="170"/>
        <v>49.549007959825502</v>
      </c>
      <c r="CT189" s="28">
        <f t="shared" si="171"/>
        <v>547.60751038335366</v>
      </c>
      <c r="CU189" s="36">
        <f t="shared" si="172"/>
        <v>29181.797265511945</v>
      </c>
      <c r="CV189" s="122">
        <f t="shared" si="173"/>
        <v>0</v>
      </c>
      <c r="CW189" s="125">
        <f t="shared" si="174"/>
        <v>597.15651834317919</v>
      </c>
      <c r="CX189" s="138">
        <f t="shared" si="175"/>
        <v>1127.1765183431792</v>
      </c>
    </row>
    <row r="190" spans="2:102" x14ac:dyDescent="0.3">
      <c r="B190" s="86">
        <v>163</v>
      </c>
      <c r="C190" s="155">
        <f t="shared" si="178"/>
        <v>1127.1765183431792</v>
      </c>
      <c r="D190" s="10">
        <f t="shared" si="179"/>
        <v>120</v>
      </c>
      <c r="E190" s="10">
        <f t="shared" si="180"/>
        <v>1007.1765183431792</v>
      </c>
      <c r="F190" s="10">
        <f t="shared" si="181"/>
        <v>75.758050367331435</v>
      </c>
      <c r="G190" s="10">
        <f t="shared" si="182"/>
        <v>931.41846797584776</v>
      </c>
      <c r="H190" s="10">
        <f t="shared" si="176"/>
        <v>106102.65829493062</v>
      </c>
      <c r="I190" s="146">
        <f t="shared" si="247"/>
        <v>-1007.1765183431792</v>
      </c>
      <c r="J190" s="147">
        <f t="shared" si="248"/>
        <v>-1127.1765183431792</v>
      </c>
      <c r="S190" s="86">
        <v>163</v>
      </c>
      <c r="T190" s="9">
        <f t="shared" si="183"/>
        <v>163</v>
      </c>
      <c r="U190" s="10">
        <f t="shared" si="184"/>
        <v>33.54</v>
      </c>
      <c r="V190" s="10">
        <f t="shared" si="185"/>
        <v>2.5</v>
      </c>
      <c r="W190" s="10">
        <f t="shared" si="186"/>
        <v>31.04</v>
      </c>
      <c r="X190" s="10">
        <f t="shared" si="187"/>
        <v>0.68947277307971844</v>
      </c>
      <c r="Y190" s="10">
        <f t="shared" si="188"/>
        <v>30.350527226920281</v>
      </c>
      <c r="Z190" s="10">
        <f t="shared" si="189"/>
        <v>521.22769123685453</v>
      </c>
      <c r="AA190" s="16">
        <f t="shared" si="190"/>
        <v>25.566891850753031</v>
      </c>
      <c r="AB190" s="6"/>
      <c r="AC190" s="9">
        <f t="shared" si="191"/>
        <v>163</v>
      </c>
      <c r="AD190" s="10">
        <f t="shared" si="192"/>
        <v>64.61</v>
      </c>
      <c r="AE190" s="10">
        <f t="shared" si="193"/>
        <v>5</v>
      </c>
      <c r="AF190" s="10">
        <f t="shared" si="194"/>
        <v>59.61</v>
      </c>
      <c r="AG190" s="10">
        <f t="shared" si="195"/>
        <v>2.1841814768465913</v>
      </c>
      <c r="AH190" s="10">
        <f t="shared" si="196"/>
        <v>57.42581852315341</v>
      </c>
      <c r="AI190" s="10">
        <f t="shared" si="197"/>
        <v>1580.71028911179</v>
      </c>
      <c r="AJ190" s="16">
        <f t="shared" si="198"/>
        <v>49.250950580714168</v>
      </c>
      <c r="AK190" s="6"/>
      <c r="AL190" s="9">
        <f t="shared" si="199"/>
        <v>163</v>
      </c>
      <c r="AM190" s="10">
        <f t="shared" si="200"/>
        <v>124.91</v>
      </c>
      <c r="AN190" s="10">
        <f t="shared" si="201"/>
        <v>10</v>
      </c>
      <c r="AO190" s="10">
        <f t="shared" si="202"/>
        <v>114.91</v>
      </c>
      <c r="AP190" s="10">
        <f t="shared" si="203"/>
        <v>6.0167622444233855</v>
      </c>
      <c r="AQ190" s="10">
        <f t="shared" si="204"/>
        <v>108.89323775557661</v>
      </c>
      <c r="AR190" s="10">
        <f t="shared" si="205"/>
        <v>4138.2330524256358</v>
      </c>
      <c r="AS190" s="16">
        <f t="shared" si="206"/>
        <v>95.216471707738847</v>
      </c>
      <c r="AU190" s="2"/>
      <c r="AV190" s="2"/>
      <c r="AW190" s="2"/>
      <c r="AX190" s="2"/>
      <c r="AY190" s="9">
        <f t="shared" si="207"/>
        <v>163</v>
      </c>
      <c r="AZ190" s="31">
        <f t="shared" si="208"/>
        <v>163</v>
      </c>
      <c r="BA190" s="31">
        <f t="shared" si="177"/>
        <v>0</v>
      </c>
      <c r="BB190" s="10">
        <f t="shared" si="249"/>
        <v>30</v>
      </c>
      <c r="BC190" s="28">
        <f t="shared" si="209"/>
        <v>30</v>
      </c>
      <c r="BD190" s="10">
        <f t="shared" si="210"/>
        <v>0</v>
      </c>
      <c r="BE190" s="10">
        <f t="shared" si="250"/>
        <v>0</v>
      </c>
      <c r="BF190" s="44">
        <f t="shared" si="211"/>
        <v>60000</v>
      </c>
      <c r="BG190" s="80">
        <f t="shared" si="212"/>
        <v>22.868418471156556</v>
      </c>
      <c r="BH190" s="118"/>
      <c r="BI190" s="9">
        <f t="shared" si="213"/>
        <v>163</v>
      </c>
      <c r="BJ190" s="28">
        <f t="shared" si="214"/>
        <v>66.599999999999994</v>
      </c>
      <c r="BK190" s="28">
        <f t="shared" si="215"/>
        <v>5.5</v>
      </c>
      <c r="BL190" s="28">
        <f t="shared" si="216"/>
        <v>61.1</v>
      </c>
      <c r="BM190" s="28">
        <f t="shared" si="217"/>
        <v>4.2422922733141739</v>
      </c>
      <c r="BN190" s="28">
        <f t="shared" si="218"/>
        <v>56.857707726685831</v>
      </c>
      <c r="BO190" s="36">
        <f t="shared" si="219"/>
        <v>2771.3371411494304</v>
      </c>
      <c r="BP190" s="80">
        <f t="shared" si="220"/>
        <v>50.767889005967554</v>
      </c>
      <c r="BQ190" s="9">
        <f t="shared" si="221"/>
        <v>163</v>
      </c>
      <c r="BR190" s="28">
        <f t="shared" si="222"/>
        <v>76.53</v>
      </c>
      <c r="BS190" s="28">
        <f t="shared" si="223"/>
        <v>6.5</v>
      </c>
      <c r="BT190" s="28">
        <f t="shared" si="224"/>
        <v>70.03</v>
      </c>
      <c r="BU190" s="28">
        <f t="shared" si="225"/>
        <v>6.1381507017465262</v>
      </c>
      <c r="BV190" s="28">
        <f t="shared" si="226"/>
        <v>63.891849298253476</v>
      </c>
      <c r="BW190" s="36">
        <f t="shared" si="227"/>
        <v>3812.8349096995526</v>
      </c>
      <c r="BX190" s="80">
        <f t="shared" si="228"/>
        <v>58.337335519920373</v>
      </c>
      <c r="BY190" s="9">
        <f t="shared" si="229"/>
        <v>163</v>
      </c>
      <c r="BZ190" s="28">
        <f t="shared" si="230"/>
        <v>80.33</v>
      </c>
      <c r="CA190" s="28">
        <f t="shared" si="231"/>
        <v>7</v>
      </c>
      <c r="CB190" s="28">
        <f t="shared" si="232"/>
        <v>73.33</v>
      </c>
      <c r="CC190" s="28">
        <f t="shared" si="233"/>
        <v>7.850862122067805</v>
      </c>
      <c r="CD190" s="28">
        <f t="shared" si="234"/>
        <v>65.479137877932189</v>
      </c>
      <c r="CE190" s="36">
        <f t="shared" si="235"/>
        <v>4645.0381353627508</v>
      </c>
      <c r="CF190" s="80">
        <f t="shared" si="236"/>
        <v>61.234001859600205</v>
      </c>
      <c r="CG190" s="9">
        <f t="shared" si="237"/>
        <v>0</v>
      </c>
      <c r="CH190" s="28">
        <f t="shared" si="238"/>
        <v>0</v>
      </c>
      <c r="CI190" s="28">
        <f t="shared" si="239"/>
        <v>0</v>
      </c>
      <c r="CJ190" s="28">
        <f t="shared" si="240"/>
        <v>0</v>
      </c>
      <c r="CK190" s="28">
        <f t="shared" si="241"/>
        <v>0</v>
      </c>
      <c r="CL190" s="28">
        <f t="shared" si="242"/>
        <v>0</v>
      </c>
      <c r="CM190" s="36">
        <f t="shared" si="243"/>
        <v>0</v>
      </c>
      <c r="CN190" s="80">
        <f t="shared" si="244"/>
        <v>0</v>
      </c>
      <c r="CO190" s="9">
        <f t="shared" si="245"/>
        <v>163</v>
      </c>
      <c r="CP190" s="28">
        <f t="shared" si="246"/>
        <v>650.65651834317919</v>
      </c>
      <c r="CQ190" s="28">
        <f t="shared" ref="CQ190:CQ253" si="251">IF($S190&gt;$CO$24,0,IF($AT$22=1,TRUNC($CP$24*$P$10*$N$10/12,2)+TRUNC($CP$24*$Q$10*$O$10/12,2),IF($AT$22=2,TRUNC(CU189*$P$10*$N$10/12,2)+TRUNC(CU189*$Q$10*$O$10/12,2),TRUNC(CU189*$P$10*$N$10/12,2)+TRUNC(CU189*$Q$10*$O$10/12,2))))</f>
        <v>53.5</v>
      </c>
      <c r="CR190" s="28">
        <f t="shared" ref="CR190:CR253" si="252">IF($S190&gt;$F$402,0,IF($AT$22&lt;&gt;3,CW190,IF(CO190=$CO$24,CT190+CS190,CP190-CQ190)))</f>
        <v>597.15651834317919</v>
      </c>
      <c r="CS190" s="28">
        <f t="shared" ref="CS190:CS253" si="253">IF($S190&gt;$CO$24,0,CU189*$CQ$24/12)</f>
        <v>48.636328775853237</v>
      </c>
      <c r="CT190" s="28">
        <f t="shared" ref="CT190:CT253" si="254">IF($S190&gt;$CO$24,0,(IF(CO190=$CO$24,CU189,CR190-CS190)))</f>
        <v>548.52018956732593</v>
      </c>
      <c r="CU190" s="36">
        <f t="shared" ref="CU190:CU253" si="255">IF($S190&gt;$CO$24,0,CU189-CT190)</f>
        <v>28633.277075944618</v>
      </c>
      <c r="CV190" s="122">
        <f t="shared" ref="CV190:CV253" si="256">IF($AT$22=2,CQ190*((1+($CQ$24/12))^(-CO190)),0)</f>
        <v>0</v>
      </c>
      <c r="CW190" s="125">
        <f t="shared" ref="CW190:CW253" si="257">IF($S190&gt;$F$402,0,IF($AT$22&lt;&gt;2,$H$402-U190-AD190-AM190-BB190-BJ190-BR190-BZ190-CH190,$H$402-U190-AD190-AM190-BB190-BJ190-BR190-BZ190-CH190-CQ190))</f>
        <v>597.15651834317919</v>
      </c>
      <c r="CX190" s="138">
        <f t="shared" ref="CX190:CX253" si="258">U190+AD190+AM190+BB190+BJ190+BR190+BZ190+CH190+CP190</f>
        <v>1127.1765183431792</v>
      </c>
    </row>
    <row r="191" spans="2:102" x14ac:dyDescent="0.3">
      <c r="B191" s="86">
        <v>164</v>
      </c>
      <c r="C191" s="155">
        <f t="shared" si="178"/>
        <v>1127.1765183431792</v>
      </c>
      <c r="D191" s="10">
        <f t="shared" si="179"/>
        <v>120</v>
      </c>
      <c r="E191" s="10">
        <f t="shared" si="180"/>
        <v>1007.1765183431792</v>
      </c>
      <c r="F191" s="10">
        <f t="shared" si="181"/>
        <v>74.279498161392155</v>
      </c>
      <c r="G191" s="10">
        <f t="shared" si="182"/>
        <v>932.89702018178696</v>
      </c>
      <c r="H191" s="10">
        <f t="shared" si="176"/>
        <v>105169.76127474886</v>
      </c>
      <c r="I191" s="146">
        <f t="shared" si="247"/>
        <v>-1007.1765183431792</v>
      </c>
      <c r="J191" s="147">
        <f t="shared" si="248"/>
        <v>-1127.1765183431792</v>
      </c>
      <c r="S191" s="86">
        <v>164</v>
      </c>
      <c r="T191" s="9">
        <f t="shared" si="183"/>
        <v>164</v>
      </c>
      <c r="U191" s="10">
        <f t="shared" si="184"/>
        <v>33.54</v>
      </c>
      <c r="V191" s="10">
        <f t="shared" si="185"/>
        <v>2.5</v>
      </c>
      <c r="W191" s="10">
        <f t="shared" si="186"/>
        <v>31.04</v>
      </c>
      <c r="X191" s="10">
        <f t="shared" si="187"/>
        <v>0.65153461404606816</v>
      </c>
      <c r="Y191" s="10">
        <f t="shared" si="188"/>
        <v>30.388465385953932</v>
      </c>
      <c r="Z191" s="10">
        <f t="shared" si="189"/>
        <v>490.83922585090062</v>
      </c>
      <c r="AA191" s="16">
        <f t="shared" si="190"/>
        <v>25.524351265310841</v>
      </c>
      <c r="AB191" s="6"/>
      <c r="AC191" s="9">
        <f t="shared" si="191"/>
        <v>164</v>
      </c>
      <c r="AD191" s="10">
        <f t="shared" si="192"/>
        <v>64.61</v>
      </c>
      <c r="AE191" s="10">
        <f t="shared" si="193"/>
        <v>5</v>
      </c>
      <c r="AF191" s="10">
        <f t="shared" si="194"/>
        <v>59.61</v>
      </c>
      <c r="AG191" s="10">
        <f t="shared" si="195"/>
        <v>2.10761371881572</v>
      </c>
      <c r="AH191" s="10">
        <f t="shared" si="196"/>
        <v>57.502386281184279</v>
      </c>
      <c r="AI191" s="10">
        <f t="shared" si="197"/>
        <v>1523.2079028306057</v>
      </c>
      <c r="AJ191" s="16">
        <f t="shared" si="198"/>
        <v>49.16900224364143</v>
      </c>
      <c r="AK191" s="6"/>
      <c r="AL191" s="9">
        <f t="shared" si="199"/>
        <v>164</v>
      </c>
      <c r="AM191" s="10">
        <f t="shared" si="200"/>
        <v>124.91</v>
      </c>
      <c r="AN191" s="10">
        <f t="shared" si="201"/>
        <v>10</v>
      </c>
      <c r="AO191" s="10">
        <f t="shared" si="202"/>
        <v>114.91</v>
      </c>
      <c r="AP191" s="10">
        <f t="shared" si="203"/>
        <v>5.8624968242696509</v>
      </c>
      <c r="AQ191" s="10">
        <f t="shared" si="204"/>
        <v>109.04750317573034</v>
      </c>
      <c r="AR191" s="10">
        <f t="shared" si="205"/>
        <v>4029.1855492499053</v>
      </c>
      <c r="AS191" s="16">
        <f t="shared" si="206"/>
        <v>95.058041638341592</v>
      </c>
      <c r="AU191" s="2"/>
      <c r="AV191" s="2"/>
      <c r="AW191" s="2"/>
      <c r="AX191" s="2"/>
      <c r="AY191" s="9">
        <f t="shared" si="207"/>
        <v>164</v>
      </c>
      <c r="AZ191" s="31">
        <f t="shared" si="208"/>
        <v>164</v>
      </c>
      <c r="BA191" s="31">
        <f t="shared" si="177"/>
        <v>0</v>
      </c>
      <c r="BB191" s="10">
        <f t="shared" si="249"/>
        <v>30</v>
      </c>
      <c r="BC191" s="28">
        <f t="shared" si="209"/>
        <v>30</v>
      </c>
      <c r="BD191" s="10">
        <f t="shared" si="210"/>
        <v>0</v>
      </c>
      <c r="BE191" s="10">
        <f t="shared" si="250"/>
        <v>0</v>
      </c>
      <c r="BF191" s="44">
        <f t="shared" si="211"/>
        <v>60000</v>
      </c>
      <c r="BG191" s="80">
        <f t="shared" si="212"/>
        <v>22.830367858059788</v>
      </c>
      <c r="BH191" s="118"/>
      <c r="BI191" s="9">
        <f t="shared" si="213"/>
        <v>164</v>
      </c>
      <c r="BJ191" s="28">
        <f t="shared" si="214"/>
        <v>66.599999999999994</v>
      </c>
      <c r="BK191" s="28">
        <f t="shared" si="215"/>
        <v>5.5</v>
      </c>
      <c r="BL191" s="28">
        <f t="shared" si="216"/>
        <v>61.1</v>
      </c>
      <c r="BM191" s="28">
        <f t="shared" si="217"/>
        <v>4.1570057117241452</v>
      </c>
      <c r="BN191" s="28">
        <f t="shared" si="218"/>
        <v>56.942994288275855</v>
      </c>
      <c r="BO191" s="36">
        <f t="shared" si="219"/>
        <v>2714.3941468611547</v>
      </c>
      <c r="BP191" s="80">
        <f t="shared" si="220"/>
        <v>50.683416644892723</v>
      </c>
      <c r="BQ191" s="9">
        <f t="shared" si="221"/>
        <v>164</v>
      </c>
      <c r="BR191" s="28">
        <f t="shared" si="222"/>
        <v>76.53</v>
      </c>
      <c r="BS191" s="28">
        <f t="shared" si="223"/>
        <v>6.5</v>
      </c>
      <c r="BT191" s="28">
        <f t="shared" si="224"/>
        <v>70.03</v>
      </c>
      <c r="BU191" s="28">
        <f t="shared" si="225"/>
        <v>6.0369886070242913</v>
      </c>
      <c r="BV191" s="28">
        <f t="shared" si="226"/>
        <v>63.99301139297571</v>
      </c>
      <c r="BW191" s="36">
        <f t="shared" si="227"/>
        <v>3748.8418983065767</v>
      </c>
      <c r="BX191" s="80">
        <f t="shared" si="228"/>
        <v>58.24026840591052</v>
      </c>
      <c r="BY191" s="9">
        <f t="shared" si="229"/>
        <v>164</v>
      </c>
      <c r="BZ191" s="28">
        <f t="shared" si="230"/>
        <v>80.33</v>
      </c>
      <c r="CA191" s="28">
        <f t="shared" si="231"/>
        <v>7</v>
      </c>
      <c r="CB191" s="28">
        <f t="shared" si="232"/>
        <v>73.33</v>
      </c>
      <c r="CC191" s="28">
        <f t="shared" si="233"/>
        <v>7.7417302256045843</v>
      </c>
      <c r="CD191" s="28">
        <f t="shared" si="234"/>
        <v>65.588269774395414</v>
      </c>
      <c r="CE191" s="36">
        <f t="shared" si="235"/>
        <v>4579.4498655883554</v>
      </c>
      <c r="CF191" s="80">
        <f t="shared" si="236"/>
        <v>61.132115001264758</v>
      </c>
      <c r="CG191" s="9">
        <f t="shared" si="237"/>
        <v>0</v>
      </c>
      <c r="CH191" s="28">
        <f t="shared" si="238"/>
        <v>0</v>
      </c>
      <c r="CI191" s="28">
        <f t="shared" si="239"/>
        <v>0</v>
      </c>
      <c r="CJ191" s="28">
        <f t="shared" si="240"/>
        <v>0</v>
      </c>
      <c r="CK191" s="28">
        <f t="shared" si="241"/>
        <v>0</v>
      </c>
      <c r="CL191" s="28">
        <f t="shared" si="242"/>
        <v>0</v>
      </c>
      <c r="CM191" s="36">
        <f t="shared" si="243"/>
        <v>0</v>
      </c>
      <c r="CN191" s="80">
        <f t="shared" si="244"/>
        <v>0</v>
      </c>
      <c r="CO191" s="9">
        <f t="shared" si="245"/>
        <v>164</v>
      </c>
      <c r="CP191" s="28">
        <f t="shared" si="246"/>
        <v>650.65651834317919</v>
      </c>
      <c r="CQ191" s="28">
        <f t="shared" si="251"/>
        <v>53.5</v>
      </c>
      <c r="CR191" s="28">
        <f t="shared" si="252"/>
        <v>597.15651834317919</v>
      </c>
      <c r="CS191" s="28">
        <f t="shared" si="253"/>
        <v>47.722128459907701</v>
      </c>
      <c r="CT191" s="28">
        <f t="shared" si="254"/>
        <v>549.43438988327148</v>
      </c>
      <c r="CU191" s="36">
        <f t="shared" si="255"/>
        <v>28083.842686061347</v>
      </c>
      <c r="CV191" s="122">
        <f t="shared" si="256"/>
        <v>0</v>
      </c>
      <c r="CW191" s="125">
        <f t="shared" si="257"/>
        <v>597.15651834317919</v>
      </c>
      <c r="CX191" s="138">
        <f t="shared" si="258"/>
        <v>1127.1765183431792</v>
      </c>
    </row>
    <row r="192" spans="2:102" x14ac:dyDescent="0.3">
      <c r="B192" s="86">
        <v>165</v>
      </c>
      <c r="C192" s="155">
        <f t="shared" si="178"/>
        <v>1127.1765183431792</v>
      </c>
      <c r="D192" s="10">
        <f t="shared" si="179"/>
        <v>120</v>
      </c>
      <c r="E192" s="10">
        <f t="shared" si="180"/>
        <v>1007.1765183431792</v>
      </c>
      <c r="F192" s="10">
        <f t="shared" si="181"/>
        <v>72.798584242885113</v>
      </c>
      <c r="G192" s="10">
        <f t="shared" si="182"/>
        <v>934.37793410029417</v>
      </c>
      <c r="H192" s="10">
        <f t="shared" si="176"/>
        <v>104235.38334064854</v>
      </c>
      <c r="I192" s="146">
        <f t="shared" si="247"/>
        <v>-1007.1765183431792</v>
      </c>
      <c r="J192" s="147">
        <f t="shared" si="248"/>
        <v>-1127.1765183431792</v>
      </c>
      <c r="S192" s="86">
        <v>165</v>
      </c>
      <c r="T192" s="9">
        <f t="shared" si="183"/>
        <v>165</v>
      </c>
      <c r="U192" s="10">
        <f t="shared" si="184"/>
        <v>33.54</v>
      </c>
      <c r="V192" s="10">
        <f t="shared" si="185"/>
        <v>2.5</v>
      </c>
      <c r="W192" s="10">
        <f t="shared" si="186"/>
        <v>31.04</v>
      </c>
      <c r="X192" s="10">
        <f t="shared" si="187"/>
        <v>0.61354903231362579</v>
      </c>
      <c r="Y192" s="10">
        <f t="shared" si="188"/>
        <v>30.426450967686375</v>
      </c>
      <c r="Z192" s="10">
        <f t="shared" si="189"/>
        <v>460.41277488321424</v>
      </c>
      <c r="AA192" s="16">
        <f t="shared" si="190"/>
        <v>25.481881462872717</v>
      </c>
      <c r="AB192" s="6"/>
      <c r="AC192" s="9">
        <f t="shared" si="191"/>
        <v>165</v>
      </c>
      <c r="AD192" s="10">
        <f t="shared" si="192"/>
        <v>64.61</v>
      </c>
      <c r="AE192" s="10">
        <f t="shared" si="193"/>
        <v>5</v>
      </c>
      <c r="AF192" s="10">
        <f t="shared" si="194"/>
        <v>59.61</v>
      </c>
      <c r="AG192" s="10">
        <f t="shared" si="195"/>
        <v>2.0309438704408076</v>
      </c>
      <c r="AH192" s="10">
        <f t="shared" si="196"/>
        <v>57.579056129559191</v>
      </c>
      <c r="AI192" s="10">
        <f t="shared" si="197"/>
        <v>1465.6288467010465</v>
      </c>
      <c r="AJ192" s="16">
        <f t="shared" si="198"/>
        <v>49.087190259874966</v>
      </c>
      <c r="AK192" s="6"/>
      <c r="AL192" s="9">
        <f t="shared" si="199"/>
        <v>165</v>
      </c>
      <c r="AM192" s="10">
        <f t="shared" si="200"/>
        <v>124.91</v>
      </c>
      <c r="AN192" s="10">
        <f t="shared" si="201"/>
        <v>10</v>
      </c>
      <c r="AO192" s="10">
        <f t="shared" si="202"/>
        <v>114.91</v>
      </c>
      <c r="AP192" s="10">
        <f t="shared" si="203"/>
        <v>5.7080128614373669</v>
      </c>
      <c r="AQ192" s="10">
        <f t="shared" si="204"/>
        <v>109.20198713856263</v>
      </c>
      <c r="AR192" s="10">
        <f t="shared" si="205"/>
        <v>3919.9835621113425</v>
      </c>
      <c r="AS192" s="16">
        <f t="shared" si="206"/>
        <v>94.899875179708744</v>
      </c>
      <c r="AU192" s="2"/>
      <c r="AV192" s="2"/>
      <c r="AW192" s="2"/>
      <c r="AX192" s="2"/>
      <c r="AY192" s="9">
        <f t="shared" si="207"/>
        <v>165</v>
      </c>
      <c r="AZ192" s="31">
        <f t="shared" si="208"/>
        <v>165</v>
      </c>
      <c r="BA192" s="31">
        <f t="shared" si="177"/>
        <v>0</v>
      </c>
      <c r="BB192" s="10">
        <f t="shared" si="249"/>
        <v>30</v>
      </c>
      <c r="BC192" s="28">
        <f t="shared" si="209"/>
        <v>30</v>
      </c>
      <c r="BD192" s="10">
        <f t="shared" si="210"/>
        <v>0</v>
      </c>
      <c r="BE192" s="10">
        <f t="shared" si="250"/>
        <v>0</v>
      </c>
      <c r="BF192" s="44">
        <f t="shared" si="211"/>
        <v>60000</v>
      </c>
      <c r="BG192" s="80">
        <f t="shared" si="212"/>
        <v>22.792380557131231</v>
      </c>
      <c r="BH192" s="118"/>
      <c r="BI192" s="9">
        <f t="shared" si="213"/>
        <v>165</v>
      </c>
      <c r="BJ192" s="28">
        <f t="shared" si="214"/>
        <v>66.599999999999994</v>
      </c>
      <c r="BK192" s="28">
        <f t="shared" si="215"/>
        <v>5.5</v>
      </c>
      <c r="BL192" s="28">
        <f t="shared" si="216"/>
        <v>61.1</v>
      </c>
      <c r="BM192" s="28">
        <f t="shared" si="217"/>
        <v>4.0715912202917321</v>
      </c>
      <c r="BN192" s="28">
        <f t="shared" si="218"/>
        <v>57.028408779708272</v>
      </c>
      <c r="BO192" s="36">
        <f t="shared" si="219"/>
        <v>2657.3657380814466</v>
      </c>
      <c r="BP192" s="80">
        <f t="shared" si="220"/>
        <v>50.599084836831331</v>
      </c>
      <c r="BQ192" s="9">
        <f t="shared" si="221"/>
        <v>165</v>
      </c>
      <c r="BR192" s="28">
        <f t="shared" si="222"/>
        <v>76.53</v>
      </c>
      <c r="BS192" s="28">
        <f t="shared" si="223"/>
        <v>6.5</v>
      </c>
      <c r="BT192" s="28">
        <f t="shared" si="224"/>
        <v>70.03</v>
      </c>
      <c r="BU192" s="28">
        <f t="shared" si="225"/>
        <v>5.9356663389854134</v>
      </c>
      <c r="BV192" s="28">
        <f t="shared" si="226"/>
        <v>64.094333661014588</v>
      </c>
      <c r="BW192" s="36">
        <f t="shared" si="227"/>
        <v>3684.7475646455623</v>
      </c>
      <c r="BX192" s="80">
        <f t="shared" si="228"/>
        <v>58.143362801241771</v>
      </c>
      <c r="BY192" s="9">
        <f t="shared" si="229"/>
        <v>165</v>
      </c>
      <c r="BZ192" s="28">
        <f t="shared" si="230"/>
        <v>80.33</v>
      </c>
      <c r="CA192" s="28">
        <f t="shared" si="231"/>
        <v>7</v>
      </c>
      <c r="CB192" s="28">
        <f t="shared" si="232"/>
        <v>73.33</v>
      </c>
      <c r="CC192" s="28">
        <f t="shared" si="233"/>
        <v>7.6324164426472585</v>
      </c>
      <c r="CD192" s="28">
        <f t="shared" si="234"/>
        <v>65.697583557352743</v>
      </c>
      <c r="CE192" s="36">
        <f t="shared" si="235"/>
        <v>4513.7522820310023</v>
      </c>
      <c r="CF192" s="80">
        <f t="shared" si="236"/>
        <v>61.030397671811727</v>
      </c>
      <c r="CG192" s="9">
        <f t="shared" si="237"/>
        <v>0</v>
      </c>
      <c r="CH192" s="28">
        <f t="shared" si="238"/>
        <v>0</v>
      </c>
      <c r="CI192" s="28">
        <f t="shared" si="239"/>
        <v>0</v>
      </c>
      <c r="CJ192" s="28">
        <f t="shared" si="240"/>
        <v>0</v>
      </c>
      <c r="CK192" s="28">
        <f t="shared" si="241"/>
        <v>0</v>
      </c>
      <c r="CL192" s="28">
        <f t="shared" si="242"/>
        <v>0</v>
      </c>
      <c r="CM192" s="36">
        <f t="shared" si="243"/>
        <v>0</v>
      </c>
      <c r="CN192" s="80">
        <f t="shared" si="244"/>
        <v>0</v>
      </c>
      <c r="CO192" s="9">
        <f t="shared" si="245"/>
        <v>165</v>
      </c>
      <c r="CP192" s="28">
        <f t="shared" si="246"/>
        <v>650.65651834317919</v>
      </c>
      <c r="CQ192" s="28">
        <f t="shared" si="251"/>
        <v>53.5</v>
      </c>
      <c r="CR192" s="28">
        <f t="shared" si="252"/>
        <v>597.15651834317919</v>
      </c>
      <c r="CS192" s="28">
        <f t="shared" si="253"/>
        <v>46.806404476768911</v>
      </c>
      <c r="CT192" s="28">
        <f t="shared" si="254"/>
        <v>550.35011386641031</v>
      </c>
      <c r="CU192" s="36">
        <f t="shared" si="255"/>
        <v>27533.492572194937</v>
      </c>
      <c r="CV192" s="122">
        <f t="shared" si="256"/>
        <v>0</v>
      </c>
      <c r="CW192" s="125">
        <f t="shared" si="257"/>
        <v>597.15651834317919</v>
      </c>
      <c r="CX192" s="138">
        <f t="shared" si="258"/>
        <v>1127.1765183431792</v>
      </c>
    </row>
    <row r="193" spans="2:102" x14ac:dyDescent="0.3">
      <c r="B193" s="86">
        <v>166</v>
      </c>
      <c r="C193" s="155">
        <f t="shared" si="178"/>
        <v>1127.1765183431792</v>
      </c>
      <c r="D193" s="10">
        <f t="shared" si="179"/>
        <v>120</v>
      </c>
      <c r="E193" s="10">
        <f t="shared" si="180"/>
        <v>1007.1765183431792</v>
      </c>
      <c r="F193" s="10">
        <f t="shared" si="181"/>
        <v>71.315304818717351</v>
      </c>
      <c r="G193" s="10">
        <f t="shared" si="182"/>
        <v>935.86121352446185</v>
      </c>
      <c r="H193" s="10">
        <f t="shared" si="176"/>
        <v>103299.5221271241</v>
      </c>
      <c r="I193" s="146">
        <f t="shared" si="247"/>
        <v>-1007.1765183431792</v>
      </c>
      <c r="J193" s="147">
        <f t="shared" si="248"/>
        <v>-1127.1765183431792</v>
      </c>
      <c r="S193" s="86">
        <v>166</v>
      </c>
      <c r="T193" s="9">
        <f t="shared" si="183"/>
        <v>166</v>
      </c>
      <c r="U193" s="10">
        <f t="shared" si="184"/>
        <v>33.54</v>
      </c>
      <c r="V193" s="10">
        <f t="shared" si="185"/>
        <v>2.5</v>
      </c>
      <c r="W193" s="10">
        <f t="shared" si="186"/>
        <v>31.04</v>
      </c>
      <c r="X193" s="10">
        <f t="shared" si="187"/>
        <v>0.57551596860401777</v>
      </c>
      <c r="Y193" s="10">
        <f t="shared" si="188"/>
        <v>30.46448403139598</v>
      </c>
      <c r="Z193" s="10">
        <f t="shared" si="189"/>
        <v>429.94829085181829</v>
      </c>
      <c r="AA193" s="16">
        <f t="shared" si="190"/>
        <v>25.439482325663278</v>
      </c>
      <c r="AB193" s="6"/>
      <c r="AC193" s="9">
        <f t="shared" si="191"/>
        <v>166</v>
      </c>
      <c r="AD193" s="10">
        <f t="shared" si="192"/>
        <v>64.61</v>
      </c>
      <c r="AE193" s="10">
        <f t="shared" si="193"/>
        <v>5</v>
      </c>
      <c r="AF193" s="10">
        <f t="shared" si="194"/>
        <v>59.61</v>
      </c>
      <c r="AG193" s="10">
        <f t="shared" si="195"/>
        <v>1.9541717956013953</v>
      </c>
      <c r="AH193" s="10">
        <f t="shared" si="196"/>
        <v>57.655828204398603</v>
      </c>
      <c r="AI193" s="10">
        <f t="shared" si="197"/>
        <v>1407.9730184966479</v>
      </c>
      <c r="AJ193" s="16">
        <f t="shared" si="198"/>
        <v>49.005514402537401</v>
      </c>
      <c r="AK193" s="6"/>
      <c r="AL193" s="9">
        <f t="shared" si="199"/>
        <v>166</v>
      </c>
      <c r="AM193" s="10">
        <f t="shared" si="200"/>
        <v>124.91</v>
      </c>
      <c r="AN193" s="10">
        <f t="shared" si="201"/>
        <v>10</v>
      </c>
      <c r="AO193" s="10">
        <f t="shared" si="202"/>
        <v>114.91</v>
      </c>
      <c r="AP193" s="10">
        <f t="shared" si="203"/>
        <v>5.5533100463244018</v>
      </c>
      <c r="AQ193" s="10">
        <f t="shared" si="204"/>
        <v>109.3566899536756</v>
      </c>
      <c r="AR193" s="10">
        <f t="shared" si="205"/>
        <v>3810.6268721576671</v>
      </c>
      <c r="AS193" s="16">
        <f t="shared" si="206"/>
        <v>94.74197189322004</v>
      </c>
      <c r="AU193" s="2"/>
      <c r="AV193" s="2"/>
      <c r="AW193" s="2"/>
      <c r="AX193" s="2"/>
      <c r="AY193" s="9">
        <f t="shared" si="207"/>
        <v>166</v>
      </c>
      <c r="AZ193" s="31">
        <f t="shared" si="208"/>
        <v>166</v>
      </c>
      <c r="BA193" s="31">
        <f t="shared" si="177"/>
        <v>0</v>
      </c>
      <c r="BB193" s="10">
        <f t="shared" si="249"/>
        <v>30</v>
      </c>
      <c r="BC193" s="28">
        <f t="shared" si="209"/>
        <v>30</v>
      </c>
      <c r="BD193" s="10">
        <f t="shared" si="210"/>
        <v>0</v>
      </c>
      <c r="BE193" s="10">
        <f t="shared" si="250"/>
        <v>0</v>
      </c>
      <c r="BF193" s="44">
        <f t="shared" si="211"/>
        <v>60000</v>
      </c>
      <c r="BG193" s="80">
        <f t="shared" si="212"/>
        <v>22.754456463026187</v>
      </c>
      <c r="BH193" s="118"/>
      <c r="BI193" s="9">
        <f t="shared" si="213"/>
        <v>166</v>
      </c>
      <c r="BJ193" s="28">
        <f t="shared" si="214"/>
        <v>66.599999999999994</v>
      </c>
      <c r="BK193" s="28">
        <f t="shared" si="215"/>
        <v>5.5</v>
      </c>
      <c r="BL193" s="28">
        <f t="shared" si="216"/>
        <v>61.1</v>
      </c>
      <c r="BM193" s="28">
        <f t="shared" si="217"/>
        <v>3.9860486071221697</v>
      </c>
      <c r="BN193" s="28">
        <f t="shared" si="218"/>
        <v>57.11395139287783</v>
      </c>
      <c r="BO193" s="36">
        <f t="shared" si="219"/>
        <v>2600.2517866885687</v>
      </c>
      <c r="BP193" s="80">
        <f t="shared" si="220"/>
        <v>50.514893347918132</v>
      </c>
      <c r="BQ193" s="9">
        <f t="shared" si="221"/>
        <v>166</v>
      </c>
      <c r="BR193" s="28">
        <f t="shared" si="222"/>
        <v>76.53</v>
      </c>
      <c r="BS193" s="28">
        <f t="shared" si="223"/>
        <v>6.5</v>
      </c>
      <c r="BT193" s="28">
        <f t="shared" si="224"/>
        <v>70.03</v>
      </c>
      <c r="BU193" s="28">
        <f t="shared" si="225"/>
        <v>5.83418364402214</v>
      </c>
      <c r="BV193" s="28">
        <f t="shared" si="226"/>
        <v>64.195816355977854</v>
      </c>
      <c r="BW193" s="36">
        <f t="shared" si="227"/>
        <v>3620.5517482895843</v>
      </c>
      <c r="BX193" s="80">
        <f t="shared" si="228"/>
        <v>58.046618437179809</v>
      </c>
      <c r="BY193" s="9">
        <f t="shared" si="229"/>
        <v>166</v>
      </c>
      <c r="BZ193" s="28">
        <f t="shared" si="230"/>
        <v>80.33</v>
      </c>
      <c r="CA193" s="28">
        <f t="shared" si="231"/>
        <v>7</v>
      </c>
      <c r="CB193" s="28">
        <f t="shared" si="232"/>
        <v>73.33</v>
      </c>
      <c r="CC193" s="28">
        <f t="shared" si="233"/>
        <v>7.5229204700516705</v>
      </c>
      <c r="CD193" s="28">
        <f t="shared" si="234"/>
        <v>65.807079529948325</v>
      </c>
      <c r="CE193" s="36">
        <f t="shared" si="235"/>
        <v>4447.9452025010542</v>
      </c>
      <c r="CF193" s="80">
        <f t="shared" si="236"/>
        <v>60.928849589163121</v>
      </c>
      <c r="CG193" s="9">
        <f t="shared" si="237"/>
        <v>0</v>
      </c>
      <c r="CH193" s="28">
        <f t="shared" si="238"/>
        <v>0</v>
      </c>
      <c r="CI193" s="28">
        <f t="shared" si="239"/>
        <v>0</v>
      </c>
      <c r="CJ193" s="28">
        <f t="shared" si="240"/>
        <v>0</v>
      </c>
      <c r="CK193" s="28">
        <f t="shared" si="241"/>
        <v>0</v>
      </c>
      <c r="CL193" s="28">
        <f t="shared" si="242"/>
        <v>0</v>
      </c>
      <c r="CM193" s="36">
        <f t="shared" si="243"/>
        <v>0</v>
      </c>
      <c r="CN193" s="80">
        <f t="shared" si="244"/>
        <v>0</v>
      </c>
      <c r="CO193" s="9">
        <f t="shared" si="245"/>
        <v>166</v>
      </c>
      <c r="CP193" s="28">
        <f t="shared" si="246"/>
        <v>650.65651834317919</v>
      </c>
      <c r="CQ193" s="28">
        <f t="shared" si="251"/>
        <v>53.5</v>
      </c>
      <c r="CR193" s="28">
        <f t="shared" si="252"/>
        <v>597.15651834317919</v>
      </c>
      <c r="CS193" s="28">
        <f t="shared" si="253"/>
        <v>45.889154286991563</v>
      </c>
      <c r="CT193" s="28">
        <f t="shared" si="254"/>
        <v>551.2673640561876</v>
      </c>
      <c r="CU193" s="36">
        <f t="shared" si="255"/>
        <v>26982.225208138749</v>
      </c>
      <c r="CV193" s="122">
        <f t="shared" si="256"/>
        <v>0</v>
      </c>
      <c r="CW193" s="125">
        <f t="shared" si="257"/>
        <v>597.15651834317919</v>
      </c>
      <c r="CX193" s="138">
        <f t="shared" si="258"/>
        <v>1127.1765183431792</v>
      </c>
    </row>
    <row r="194" spans="2:102" x14ac:dyDescent="0.3">
      <c r="B194" s="86">
        <v>167</v>
      </c>
      <c r="C194" s="155">
        <f t="shared" si="178"/>
        <v>1127.1765183431792</v>
      </c>
      <c r="D194" s="10">
        <f t="shared" si="179"/>
        <v>120</v>
      </c>
      <c r="E194" s="10">
        <f t="shared" si="180"/>
        <v>1007.1765183431792</v>
      </c>
      <c r="F194" s="10">
        <f t="shared" si="181"/>
        <v>69.8296560896747</v>
      </c>
      <c r="G194" s="10">
        <f t="shared" si="182"/>
        <v>937.34686225350447</v>
      </c>
      <c r="H194" s="10">
        <f t="shared" si="176"/>
        <v>102362.17526487059</v>
      </c>
      <c r="I194" s="146">
        <f t="shared" si="247"/>
        <v>-1007.1765183431792</v>
      </c>
      <c r="J194" s="147">
        <f t="shared" si="248"/>
        <v>-1127.1765183431792</v>
      </c>
      <c r="S194" s="86">
        <v>167</v>
      </c>
      <c r="T194" s="9">
        <f t="shared" si="183"/>
        <v>167</v>
      </c>
      <c r="U194" s="10">
        <f t="shared" si="184"/>
        <v>33.54</v>
      </c>
      <c r="V194" s="10">
        <f t="shared" si="185"/>
        <v>2.5</v>
      </c>
      <c r="W194" s="10">
        <f t="shared" si="186"/>
        <v>31.04</v>
      </c>
      <c r="X194" s="10">
        <f t="shared" si="187"/>
        <v>0.53743536356477284</v>
      </c>
      <c r="Y194" s="10">
        <f t="shared" si="188"/>
        <v>30.502564636435228</v>
      </c>
      <c r="Z194" s="10">
        <f t="shared" si="189"/>
        <v>399.44572621538305</v>
      </c>
      <c r="AA194" s="16">
        <f t="shared" si="190"/>
        <v>25.397153736103103</v>
      </c>
      <c r="AB194" s="6"/>
      <c r="AC194" s="9">
        <f t="shared" si="191"/>
        <v>167</v>
      </c>
      <c r="AD194" s="10">
        <f t="shared" si="192"/>
        <v>64.61</v>
      </c>
      <c r="AE194" s="10">
        <f t="shared" si="193"/>
        <v>5</v>
      </c>
      <c r="AF194" s="10">
        <f t="shared" si="194"/>
        <v>59.61</v>
      </c>
      <c r="AG194" s="10">
        <f t="shared" si="195"/>
        <v>1.8772973579955305</v>
      </c>
      <c r="AH194" s="10">
        <f t="shared" si="196"/>
        <v>57.732702642004469</v>
      </c>
      <c r="AI194" s="10">
        <f t="shared" si="197"/>
        <v>1350.2403158546435</v>
      </c>
      <c r="AJ194" s="16">
        <f t="shared" si="198"/>
        <v>48.923974445128849</v>
      </c>
      <c r="AK194" s="6"/>
      <c r="AL194" s="9">
        <f t="shared" si="199"/>
        <v>167</v>
      </c>
      <c r="AM194" s="10">
        <f t="shared" si="200"/>
        <v>124.91</v>
      </c>
      <c r="AN194" s="10">
        <f t="shared" si="201"/>
        <v>10</v>
      </c>
      <c r="AO194" s="10">
        <f t="shared" si="202"/>
        <v>114.91</v>
      </c>
      <c r="AP194" s="10">
        <f t="shared" si="203"/>
        <v>5.3983880688900285</v>
      </c>
      <c r="AQ194" s="10">
        <f t="shared" si="204"/>
        <v>109.51161193110997</v>
      </c>
      <c r="AR194" s="10">
        <f t="shared" si="205"/>
        <v>3701.115260226557</v>
      </c>
      <c r="AS194" s="16">
        <f t="shared" si="206"/>
        <v>94.584331340985059</v>
      </c>
      <c r="AU194" s="2"/>
      <c r="AV194" s="2"/>
      <c r="AW194" s="2"/>
      <c r="AX194" s="2"/>
      <c r="AY194" s="9">
        <f t="shared" si="207"/>
        <v>167</v>
      </c>
      <c r="AZ194" s="31">
        <f t="shared" si="208"/>
        <v>167</v>
      </c>
      <c r="BA194" s="31">
        <f t="shared" si="177"/>
        <v>0</v>
      </c>
      <c r="BB194" s="10">
        <f t="shared" si="249"/>
        <v>30</v>
      </c>
      <c r="BC194" s="28">
        <f t="shared" si="209"/>
        <v>30</v>
      </c>
      <c r="BD194" s="10">
        <f t="shared" si="210"/>
        <v>0</v>
      </c>
      <c r="BE194" s="10">
        <f t="shared" si="250"/>
        <v>0</v>
      </c>
      <c r="BF194" s="44">
        <f t="shared" si="211"/>
        <v>60000</v>
      </c>
      <c r="BG194" s="80">
        <f t="shared" si="212"/>
        <v>22.716595470575228</v>
      </c>
      <c r="BH194" s="118"/>
      <c r="BI194" s="9">
        <f t="shared" si="213"/>
        <v>167</v>
      </c>
      <c r="BJ194" s="28">
        <f t="shared" si="214"/>
        <v>66.599999999999994</v>
      </c>
      <c r="BK194" s="28">
        <f t="shared" si="215"/>
        <v>5.5</v>
      </c>
      <c r="BL194" s="28">
        <f t="shared" si="216"/>
        <v>61.1</v>
      </c>
      <c r="BM194" s="28">
        <f t="shared" si="217"/>
        <v>3.9003776800328525</v>
      </c>
      <c r="BN194" s="28">
        <f t="shared" si="218"/>
        <v>57.199622319967148</v>
      </c>
      <c r="BO194" s="36">
        <f t="shared" si="219"/>
        <v>2543.0521643686016</v>
      </c>
      <c r="BP194" s="80">
        <f t="shared" si="220"/>
        <v>50.430841944676999</v>
      </c>
      <c r="BQ194" s="9">
        <f t="shared" si="221"/>
        <v>167</v>
      </c>
      <c r="BR194" s="28">
        <f t="shared" si="222"/>
        <v>76.53</v>
      </c>
      <c r="BS194" s="28">
        <f t="shared" si="223"/>
        <v>6.5</v>
      </c>
      <c r="BT194" s="28">
        <f t="shared" si="224"/>
        <v>70.03</v>
      </c>
      <c r="BU194" s="28">
        <f t="shared" si="225"/>
        <v>5.7325402681251747</v>
      </c>
      <c r="BV194" s="28">
        <f t="shared" si="226"/>
        <v>64.297459731874824</v>
      </c>
      <c r="BW194" s="36">
        <f t="shared" si="227"/>
        <v>3556.2542885577095</v>
      </c>
      <c r="BX194" s="80">
        <f t="shared" si="228"/>
        <v>57.95003504543741</v>
      </c>
      <c r="BY194" s="9">
        <f t="shared" si="229"/>
        <v>167</v>
      </c>
      <c r="BZ194" s="28">
        <f t="shared" si="230"/>
        <v>80.33</v>
      </c>
      <c r="CA194" s="28">
        <f t="shared" si="231"/>
        <v>7</v>
      </c>
      <c r="CB194" s="28">
        <f t="shared" si="232"/>
        <v>73.33</v>
      </c>
      <c r="CC194" s="28">
        <f t="shared" si="233"/>
        <v>7.4132420041684242</v>
      </c>
      <c r="CD194" s="28">
        <f t="shared" si="234"/>
        <v>65.916757995831574</v>
      </c>
      <c r="CE194" s="36">
        <f t="shared" si="235"/>
        <v>4382.028444505223</v>
      </c>
      <c r="CF194" s="80">
        <f t="shared" si="236"/>
        <v>60.827470471710271</v>
      </c>
      <c r="CG194" s="9">
        <f t="shared" si="237"/>
        <v>0</v>
      </c>
      <c r="CH194" s="28">
        <f t="shared" si="238"/>
        <v>0</v>
      </c>
      <c r="CI194" s="28">
        <f t="shared" si="239"/>
        <v>0</v>
      </c>
      <c r="CJ194" s="28">
        <f t="shared" si="240"/>
        <v>0</v>
      </c>
      <c r="CK194" s="28">
        <f t="shared" si="241"/>
        <v>0</v>
      </c>
      <c r="CL194" s="28">
        <f t="shared" si="242"/>
        <v>0</v>
      </c>
      <c r="CM194" s="36">
        <f t="shared" si="243"/>
        <v>0</v>
      </c>
      <c r="CN194" s="80">
        <f t="shared" si="244"/>
        <v>0</v>
      </c>
      <c r="CO194" s="9">
        <f t="shared" si="245"/>
        <v>167</v>
      </c>
      <c r="CP194" s="28">
        <f t="shared" si="246"/>
        <v>650.65651834317919</v>
      </c>
      <c r="CQ194" s="28">
        <f t="shared" si="251"/>
        <v>53.5</v>
      </c>
      <c r="CR194" s="28">
        <f t="shared" si="252"/>
        <v>597.15651834317919</v>
      </c>
      <c r="CS194" s="28">
        <f t="shared" si="253"/>
        <v>44.970375346897917</v>
      </c>
      <c r="CT194" s="28">
        <f t="shared" si="254"/>
        <v>552.18614299628132</v>
      </c>
      <c r="CU194" s="36">
        <f t="shared" si="255"/>
        <v>26430.039065142468</v>
      </c>
      <c r="CV194" s="122">
        <f t="shared" si="256"/>
        <v>0</v>
      </c>
      <c r="CW194" s="125">
        <f t="shared" si="257"/>
        <v>597.15651834317919</v>
      </c>
      <c r="CX194" s="138">
        <f t="shared" si="258"/>
        <v>1127.1765183431792</v>
      </c>
    </row>
    <row r="195" spans="2:102" x14ac:dyDescent="0.3">
      <c r="B195" s="86">
        <v>168</v>
      </c>
      <c r="C195" s="155">
        <f t="shared" si="178"/>
        <v>1127.1765183431792</v>
      </c>
      <c r="D195" s="10">
        <f t="shared" si="179"/>
        <v>120</v>
      </c>
      <c r="E195" s="10">
        <f t="shared" si="180"/>
        <v>1007.1765183431792</v>
      </c>
      <c r="F195" s="10">
        <f t="shared" si="181"/>
        <v>68.341634250411801</v>
      </c>
      <c r="G195" s="10">
        <f t="shared" si="182"/>
        <v>938.8348840927672</v>
      </c>
      <c r="H195" s="10">
        <f t="shared" si="176"/>
        <v>101423.34038077781</v>
      </c>
      <c r="I195" s="146">
        <f t="shared" si="247"/>
        <v>-1007.1765183431792</v>
      </c>
      <c r="J195" s="147">
        <f t="shared" si="248"/>
        <v>-1127.1765183431792</v>
      </c>
      <c r="S195" s="86">
        <v>168</v>
      </c>
      <c r="T195" s="9">
        <f t="shared" si="183"/>
        <v>168</v>
      </c>
      <c r="U195" s="10">
        <f t="shared" si="184"/>
        <v>33.54</v>
      </c>
      <c r="V195" s="10">
        <f t="shared" si="185"/>
        <v>2.5</v>
      </c>
      <c r="W195" s="10">
        <f t="shared" si="186"/>
        <v>31.04</v>
      </c>
      <c r="X195" s="10">
        <f t="shared" si="187"/>
        <v>0.49930715776922879</v>
      </c>
      <c r="Y195" s="10">
        <f t="shared" si="188"/>
        <v>30.540692842230769</v>
      </c>
      <c r="Z195" s="10">
        <f t="shared" si="189"/>
        <v>368.90503337315226</v>
      </c>
      <c r="AA195" s="16">
        <f t="shared" si="190"/>
        <v>25.354895576808417</v>
      </c>
      <c r="AB195" s="6"/>
      <c r="AC195" s="9">
        <f t="shared" si="191"/>
        <v>168</v>
      </c>
      <c r="AD195" s="10">
        <f t="shared" si="192"/>
        <v>64.61</v>
      </c>
      <c r="AE195" s="10">
        <f t="shared" si="193"/>
        <v>5</v>
      </c>
      <c r="AF195" s="10">
        <f t="shared" si="194"/>
        <v>59.61</v>
      </c>
      <c r="AG195" s="10">
        <f t="shared" si="195"/>
        <v>1.800320421139525</v>
      </c>
      <c r="AH195" s="10">
        <f t="shared" si="196"/>
        <v>57.809679578860475</v>
      </c>
      <c r="AI195" s="10">
        <f t="shared" si="197"/>
        <v>1292.4306362757832</v>
      </c>
      <c r="AJ195" s="16">
        <f t="shared" si="198"/>
        <v>48.842570161526297</v>
      </c>
      <c r="AK195" s="6"/>
      <c r="AL195" s="9">
        <f t="shared" si="199"/>
        <v>168</v>
      </c>
      <c r="AM195" s="10">
        <f t="shared" si="200"/>
        <v>124.91</v>
      </c>
      <c r="AN195" s="10">
        <f t="shared" si="201"/>
        <v>10</v>
      </c>
      <c r="AO195" s="10">
        <f t="shared" si="202"/>
        <v>114.91</v>
      </c>
      <c r="AP195" s="10">
        <f t="shared" si="203"/>
        <v>5.2432466186542896</v>
      </c>
      <c r="AQ195" s="10">
        <f t="shared" si="204"/>
        <v>109.6667533813457</v>
      </c>
      <c r="AR195" s="10">
        <f t="shared" si="205"/>
        <v>3591.4485068452113</v>
      </c>
      <c r="AS195" s="16">
        <f t="shared" si="206"/>
        <v>94.426953085841959</v>
      </c>
      <c r="AU195" s="2"/>
      <c r="AV195" s="2"/>
      <c r="AW195" s="2"/>
      <c r="AX195" s="2"/>
      <c r="AY195" s="9">
        <f t="shared" si="207"/>
        <v>168</v>
      </c>
      <c r="AZ195" s="31">
        <f t="shared" si="208"/>
        <v>168</v>
      </c>
      <c r="BA195" s="31">
        <f t="shared" si="177"/>
        <v>0</v>
      </c>
      <c r="BB195" s="10">
        <f t="shared" si="249"/>
        <v>30</v>
      </c>
      <c r="BC195" s="28">
        <f t="shared" si="209"/>
        <v>30</v>
      </c>
      <c r="BD195" s="10">
        <f t="shared" si="210"/>
        <v>0</v>
      </c>
      <c r="BE195" s="10">
        <f t="shared" si="250"/>
        <v>0</v>
      </c>
      <c r="BF195" s="44">
        <f t="shared" si="211"/>
        <v>60000</v>
      </c>
      <c r="BG195" s="80">
        <f t="shared" si="212"/>
        <v>22.678797474783916</v>
      </c>
      <c r="BH195" s="118"/>
      <c r="BI195" s="9">
        <f t="shared" si="213"/>
        <v>168</v>
      </c>
      <c r="BJ195" s="28">
        <f t="shared" si="214"/>
        <v>66.599999999999994</v>
      </c>
      <c r="BK195" s="28">
        <f t="shared" si="215"/>
        <v>5.5</v>
      </c>
      <c r="BL195" s="28">
        <f t="shared" si="216"/>
        <v>61.1</v>
      </c>
      <c r="BM195" s="28">
        <f t="shared" si="217"/>
        <v>3.8145782465529021</v>
      </c>
      <c r="BN195" s="28">
        <f t="shared" si="218"/>
        <v>57.285421753447096</v>
      </c>
      <c r="BO195" s="36">
        <f t="shared" si="219"/>
        <v>2485.7667426151543</v>
      </c>
      <c r="BP195" s="80">
        <f t="shared" si="220"/>
        <v>50.346930394020291</v>
      </c>
      <c r="BQ195" s="9">
        <f t="shared" si="221"/>
        <v>168</v>
      </c>
      <c r="BR195" s="28">
        <f t="shared" si="222"/>
        <v>76.53</v>
      </c>
      <c r="BS195" s="28">
        <f t="shared" si="223"/>
        <v>6.5</v>
      </c>
      <c r="BT195" s="28">
        <f t="shared" si="224"/>
        <v>70.03</v>
      </c>
      <c r="BU195" s="28">
        <f t="shared" si="225"/>
        <v>5.63073595688304</v>
      </c>
      <c r="BV195" s="28">
        <f t="shared" si="226"/>
        <v>64.399264043116958</v>
      </c>
      <c r="BW195" s="36">
        <f t="shared" si="227"/>
        <v>3491.8550245145925</v>
      </c>
      <c r="BX195" s="80">
        <f t="shared" si="228"/>
        <v>57.85361235817377</v>
      </c>
      <c r="BY195" s="9">
        <f t="shared" si="229"/>
        <v>168</v>
      </c>
      <c r="BZ195" s="28">
        <f t="shared" si="230"/>
        <v>80.33</v>
      </c>
      <c r="CA195" s="28">
        <f t="shared" si="231"/>
        <v>7</v>
      </c>
      <c r="CB195" s="28">
        <f t="shared" si="232"/>
        <v>73.33</v>
      </c>
      <c r="CC195" s="28">
        <f t="shared" si="233"/>
        <v>7.3033807408420381</v>
      </c>
      <c r="CD195" s="28">
        <f t="shared" si="234"/>
        <v>66.026619259157954</v>
      </c>
      <c r="CE195" s="36">
        <f t="shared" si="235"/>
        <v>4316.001825246065</v>
      </c>
      <c r="CF195" s="80">
        <f t="shared" si="236"/>
        <v>60.726260038313065</v>
      </c>
      <c r="CG195" s="9">
        <f t="shared" si="237"/>
        <v>0</v>
      </c>
      <c r="CH195" s="28">
        <f t="shared" si="238"/>
        <v>0</v>
      </c>
      <c r="CI195" s="28">
        <f t="shared" si="239"/>
        <v>0</v>
      </c>
      <c r="CJ195" s="28">
        <f t="shared" si="240"/>
        <v>0</v>
      </c>
      <c r="CK195" s="28">
        <f t="shared" si="241"/>
        <v>0</v>
      </c>
      <c r="CL195" s="28">
        <f t="shared" si="242"/>
        <v>0</v>
      </c>
      <c r="CM195" s="36">
        <f t="shared" si="243"/>
        <v>0</v>
      </c>
      <c r="CN195" s="80">
        <f t="shared" si="244"/>
        <v>0</v>
      </c>
      <c r="CO195" s="9">
        <f t="shared" si="245"/>
        <v>168</v>
      </c>
      <c r="CP195" s="28">
        <f t="shared" si="246"/>
        <v>650.65651834317919</v>
      </c>
      <c r="CQ195" s="28">
        <f t="shared" si="251"/>
        <v>53.5</v>
      </c>
      <c r="CR195" s="28">
        <f t="shared" si="252"/>
        <v>597.15651834317919</v>
      </c>
      <c r="CS195" s="28">
        <f t="shared" si="253"/>
        <v>44.050065108570777</v>
      </c>
      <c r="CT195" s="28">
        <f t="shared" si="254"/>
        <v>553.10645323460835</v>
      </c>
      <c r="CU195" s="36">
        <f t="shared" si="255"/>
        <v>25876.932611907858</v>
      </c>
      <c r="CV195" s="122">
        <f t="shared" si="256"/>
        <v>0</v>
      </c>
      <c r="CW195" s="125">
        <f t="shared" si="257"/>
        <v>597.15651834317919</v>
      </c>
      <c r="CX195" s="138">
        <f t="shared" si="258"/>
        <v>1127.1765183431792</v>
      </c>
    </row>
    <row r="196" spans="2:102" x14ac:dyDescent="0.3">
      <c r="B196" s="86">
        <v>169</v>
      </c>
      <c r="C196" s="155">
        <f t="shared" si="178"/>
        <v>1127.1765183431792</v>
      </c>
      <c r="D196" s="10">
        <f t="shared" si="179"/>
        <v>120</v>
      </c>
      <c r="E196" s="10">
        <f t="shared" si="180"/>
        <v>1007.1765183431792</v>
      </c>
      <c r="F196" s="10">
        <f t="shared" si="181"/>
        <v>66.851235489442246</v>
      </c>
      <c r="G196" s="10">
        <f t="shared" si="182"/>
        <v>940.32528285373689</v>
      </c>
      <c r="H196" s="10">
        <f t="shared" si="176"/>
        <v>100483.01509792407</v>
      </c>
      <c r="I196" s="146">
        <f t="shared" si="247"/>
        <v>-1007.1765183431792</v>
      </c>
      <c r="J196" s="147">
        <f t="shared" si="248"/>
        <v>-1127.1765183431792</v>
      </c>
      <c r="S196" s="86">
        <v>169</v>
      </c>
      <c r="T196" s="9">
        <f t="shared" si="183"/>
        <v>169</v>
      </c>
      <c r="U196" s="10">
        <f t="shared" si="184"/>
        <v>33.54</v>
      </c>
      <c r="V196" s="10">
        <f t="shared" si="185"/>
        <v>2.5</v>
      </c>
      <c r="W196" s="10">
        <f t="shared" si="186"/>
        <v>31.04</v>
      </c>
      <c r="X196" s="10">
        <f t="shared" si="187"/>
        <v>0.46113129171644029</v>
      </c>
      <c r="Y196" s="10">
        <f t="shared" si="188"/>
        <v>30.578868708283558</v>
      </c>
      <c r="Z196" s="10">
        <f t="shared" si="189"/>
        <v>338.32616466486871</v>
      </c>
      <c r="AA196" s="16">
        <f t="shared" si="190"/>
        <v>25.31270773059077</v>
      </c>
      <c r="AB196" s="6"/>
      <c r="AC196" s="9">
        <f t="shared" si="191"/>
        <v>169</v>
      </c>
      <c r="AD196" s="10">
        <f t="shared" si="192"/>
        <v>64.61</v>
      </c>
      <c r="AE196" s="10">
        <f t="shared" si="193"/>
        <v>5</v>
      </c>
      <c r="AF196" s="10">
        <f t="shared" si="194"/>
        <v>59.61</v>
      </c>
      <c r="AG196" s="10">
        <f t="shared" si="195"/>
        <v>1.7232408483677109</v>
      </c>
      <c r="AH196" s="10">
        <f t="shared" si="196"/>
        <v>57.88675915163229</v>
      </c>
      <c r="AI196" s="10">
        <f t="shared" si="197"/>
        <v>1234.5438771241509</v>
      </c>
      <c r="AJ196" s="16">
        <f t="shared" si="198"/>
        <v>48.761301325982998</v>
      </c>
      <c r="AK196" s="6"/>
      <c r="AL196" s="9">
        <f t="shared" si="199"/>
        <v>169</v>
      </c>
      <c r="AM196" s="10">
        <f t="shared" si="200"/>
        <v>124.91</v>
      </c>
      <c r="AN196" s="10">
        <f t="shared" si="201"/>
        <v>10</v>
      </c>
      <c r="AO196" s="10">
        <f t="shared" si="202"/>
        <v>114.91</v>
      </c>
      <c r="AP196" s="10">
        <f t="shared" si="203"/>
        <v>5.0878853846973833</v>
      </c>
      <c r="AQ196" s="10">
        <f t="shared" si="204"/>
        <v>109.82211461530261</v>
      </c>
      <c r="AR196" s="10">
        <f t="shared" si="205"/>
        <v>3481.6263922299086</v>
      </c>
      <c r="AS196" s="16">
        <f t="shared" si="206"/>
        <v>94.269836691356389</v>
      </c>
      <c r="AU196" s="2"/>
      <c r="AV196" s="2"/>
      <c r="AW196" s="2"/>
      <c r="AX196" s="2"/>
      <c r="AY196" s="9">
        <f t="shared" si="207"/>
        <v>169</v>
      </c>
      <c r="AZ196" s="31">
        <f t="shared" si="208"/>
        <v>169</v>
      </c>
      <c r="BA196" s="31">
        <f t="shared" si="177"/>
        <v>0</v>
      </c>
      <c r="BB196" s="10">
        <f t="shared" si="249"/>
        <v>30</v>
      </c>
      <c r="BC196" s="28">
        <f t="shared" si="209"/>
        <v>30</v>
      </c>
      <c r="BD196" s="10">
        <f t="shared" si="210"/>
        <v>0</v>
      </c>
      <c r="BE196" s="10">
        <f t="shared" si="250"/>
        <v>0</v>
      </c>
      <c r="BF196" s="44">
        <f t="shared" si="211"/>
        <v>60000</v>
      </c>
      <c r="BG196" s="80">
        <f t="shared" si="212"/>
        <v>22.641062370832532</v>
      </c>
      <c r="BH196" s="118"/>
      <c r="BI196" s="9">
        <f t="shared" si="213"/>
        <v>169</v>
      </c>
      <c r="BJ196" s="28">
        <f t="shared" si="214"/>
        <v>66.599999999999994</v>
      </c>
      <c r="BK196" s="28">
        <f t="shared" si="215"/>
        <v>5.5</v>
      </c>
      <c r="BL196" s="28">
        <f t="shared" si="216"/>
        <v>61.1</v>
      </c>
      <c r="BM196" s="28">
        <f t="shared" si="217"/>
        <v>3.7286501139227313</v>
      </c>
      <c r="BN196" s="28">
        <f t="shared" si="218"/>
        <v>57.371349886077269</v>
      </c>
      <c r="BO196" s="36">
        <f t="shared" si="219"/>
        <v>2428.3953927290768</v>
      </c>
      <c r="BP196" s="80">
        <f t="shared" si="220"/>
        <v>50.263158463248217</v>
      </c>
      <c r="BQ196" s="9">
        <f t="shared" si="221"/>
        <v>169</v>
      </c>
      <c r="BR196" s="28">
        <f t="shared" si="222"/>
        <v>76.53</v>
      </c>
      <c r="BS196" s="28">
        <f t="shared" si="223"/>
        <v>6.5</v>
      </c>
      <c r="BT196" s="28">
        <f t="shared" si="224"/>
        <v>70.03</v>
      </c>
      <c r="BU196" s="28">
        <f t="shared" si="225"/>
        <v>5.5287704554814381</v>
      </c>
      <c r="BV196" s="28">
        <f t="shared" si="226"/>
        <v>64.501229544518566</v>
      </c>
      <c r="BW196" s="36">
        <f t="shared" si="227"/>
        <v>3427.353794970074</v>
      </c>
      <c r="BX196" s="80">
        <f t="shared" si="228"/>
        <v>57.757350107993794</v>
      </c>
      <c r="BY196" s="9">
        <f t="shared" si="229"/>
        <v>169</v>
      </c>
      <c r="BZ196" s="28">
        <f t="shared" si="230"/>
        <v>80.33</v>
      </c>
      <c r="CA196" s="28">
        <f t="shared" si="231"/>
        <v>7</v>
      </c>
      <c r="CB196" s="28">
        <f t="shared" si="232"/>
        <v>73.33</v>
      </c>
      <c r="CC196" s="28">
        <f t="shared" si="233"/>
        <v>7.1933363754101087</v>
      </c>
      <c r="CD196" s="28">
        <f t="shared" si="234"/>
        <v>66.136663624589886</v>
      </c>
      <c r="CE196" s="36">
        <f t="shared" si="235"/>
        <v>4249.8651616214747</v>
      </c>
      <c r="CF196" s="80">
        <f t="shared" si="236"/>
        <v>60.625218008299242</v>
      </c>
      <c r="CG196" s="9">
        <f t="shared" si="237"/>
        <v>0</v>
      </c>
      <c r="CH196" s="28">
        <f t="shared" si="238"/>
        <v>0</v>
      </c>
      <c r="CI196" s="28">
        <f t="shared" si="239"/>
        <v>0</v>
      </c>
      <c r="CJ196" s="28">
        <f t="shared" si="240"/>
        <v>0</v>
      </c>
      <c r="CK196" s="28">
        <f t="shared" si="241"/>
        <v>0</v>
      </c>
      <c r="CL196" s="28">
        <f t="shared" si="242"/>
        <v>0</v>
      </c>
      <c r="CM196" s="36">
        <f t="shared" si="243"/>
        <v>0</v>
      </c>
      <c r="CN196" s="80">
        <f t="shared" si="244"/>
        <v>0</v>
      </c>
      <c r="CO196" s="9">
        <f t="shared" si="245"/>
        <v>169</v>
      </c>
      <c r="CP196" s="28">
        <f t="shared" si="246"/>
        <v>650.65651834317919</v>
      </c>
      <c r="CQ196" s="28">
        <f t="shared" si="251"/>
        <v>53.5</v>
      </c>
      <c r="CR196" s="28">
        <f t="shared" si="252"/>
        <v>597.15651834317919</v>
      </c>
      <c r="CS196" s="28">
        <f t="shared" si="253"/>
        <v>43.128221019846428</v>
      </c>
      <c r="CT196" s="28">
        <f t="shared" si="254"/>
        <v>554.02829732333271</v>
      </c>
      <c r="CU196" s="36">
        <f t="shared" si="255"/>
        <v>25322.904314584524</v>
      </c>
      <c r="CV196" s="122">
        <f t="shared" si="256"/>
        <v>0</v>
      </c>
      <c r="CW196" s="125">
        <f t="shared" si="257"/>
        <v>597.15651834317919</v>
      </c>
      <c r="CX196" s="138">
        <f t="shared" si="258"/>
        <v>1127.1765183431792</v>
      </c>
    </row>
    <row r="197" spans="2:102" x14ac:dyDescent="0.3">
      <c r="B197" s="86">
        <v>170</v>
      </c>
      <c r="C197" s="155">
        <f t="shared" si="178"/>
        <v>1127.1765183431792</v>
      </c>
      <c r="D197" s="10">
        <f t="shared" si="179"/>
        <v>120</v>
      </c>
      <c r="E197" s="10">
        <f t="shared" si="180"/>
        <v>1007.1765183431792</v>
      </c>
      <c r="F197" s="10">
        <f t="shared" si="181"/>
        <v>65.358455989128558</v>
      </c>
      <c r="G197" s="10">
        <f t="shared" si="182"/>
        <v>941.81806235405065</v>
      </c>
      <c r="H197" s="10">
        <f t="shared" si="176"/>
        <v>99541.197035570018</v>
      </c>
      <c r="I197" s="146">
        <f t="shared" si="247"/>
        <v>-1007.1765183431792</v>
      </c>
      <c r="J197" s="147">
        <f t="shared" si="248"/>
        <v>-1127.1765183431792</v>
      </c>
      <c r="S197" s="86">
        <v>170</v>
      </c>
      <c r="T197" s="9">
        <f t="shared" si="183"/>
        <v>170</v>
      </c>
      <c r="U197" s="10">
        <f t="shared" si="184"/>
        <v>33.54</v>
      </c>
      <c r="V197" s="10">
        <f t="shared" si="185"/>
        <v>2.5</v>
      </c>
      <c r="W197" s="10">
        <f t="shared" si="186"/>
        <v>31.04</v>
      </c>
      <c r="X197" s="10">
        <f t="shared" si="187"/>
        <v>0.42290770583108589</v>
      </c>
      <c r="Y197" s="10">
        <f t="shared" si="188"/>
        <v>30.617092294168913</v>
      </c>
      <c r="Z197" s="10">
        <f t="shared" si="189"/>
        <v>307.7090723706998</v>
      </c>
      <c r="AA197" s="16">
        <f t="shared" si="190"/>
        <v>25.270590080456678</v>
      </c>
      <c r="AB197" s="6"/>
      <c r="AC197" s="9">
        <f t="shared" si="191"/>
        <v>170</v>
      </c>
      <c r="AD197" s="10">
        <f t="shared" si="192"/>
        <v>64.61</v>
      </c>
      <c r="AE197" s="10">
        <f t="shared" si="193"/>
        <v>5</v>
      </c>
      <c r="AF197" s="10">
        <f t="shared" si="194"/>
        <v>59.61</v>
      </c>
      <c r="AG197" s="10">
        <f t="shared" si="195"/>
        <v>1.646058502832201</v>
      </c>
      <c r="AH197" s="10">
        <f t="shared" si="196"/>
        <v>57.963941497167795</v>
      </c>
      <c r="AI197" s="10">
        <f t="shared" si="197"/>
        <v>1176.5799356269831</v>
      </c>
      <c r="AJ197" s="16">
        <f t="shared" si="198"/>
        <v>48.680167713127787</v>
      </c>
      <c r="AK197" s="6"/>
      <c r="AL197" s="9">
        <f t="shared" si="199"/>
        <v>170</v>
      </c>
      <c r="AM197" s="10">
        <f t="shared" si="200"/>
        <v>124.91</v>
      </c>
      <c r="AN197" s="10">
        <f t="shared" si="201"/>
        <v>10</v>
      </c>
      <c r="AO197" s="10">
        <f t="shared" si="202"/>
        <v>114.91</v>
      </c>
      <c r="AP197" s="10">
        <f t="shared" si="203"/>
        <v>4.9323040556590376</v>
      </c>
      <c r="AQ197" s="10">
        <f t="shared" si="204"/>
        <v>109.97769594434097</v>
      </c>
      <c r="AR197" s="10">
        <f t="shared" si="205"/>
        <v>3371.6486962855674</v>
      </c>
      <c r="AS197" s="16">
        <f t="shared" si="206"/>
        <v>94.11298172182002</v>
      </c>
      <c r="AU197" s="2"/>
      <c r="AV197" s="2"/>
      <c r="AW197" s="2"/>
      <c r="AX197" s="2"/>
      <c r="AY197" s="9">
        <f t="shared" si="207"/>
        <v>170</v>
      </c>
      <c r="AZ197" s="31">
        <f t="shared" si="208"/>
        <v>170</v>
      </c>
      <c r="BA197" s="31">
        <f t="shared" si="177"/>
        <v>0</v>
      </c>
      <c r="BB197" s="10">
        <f t="shared" si="249"/>
        <v>30</v>
      </c>
      <c r="BC197" s="28">
        <f t="shared" si="209"/>
        <v>30</v>
      </c>
      <c r="BD197" s="10">
        <f t="shared" si="210"/>
        <v>0</v>
      </c>
      <c r="BE197" s="10">
        <f t="shared" si="250"/>
        <v>0</v>
      </c>
      <c r="BF197" s="44">
        <f t="shared" si="211"/>
        <v>60000</v>
      </c>
      <c r="BG197" s="80">
        <f t="shared" si="212"/>
        <v>22.603390054075739</v>
      </c>
      <c r="BH197" s="118"/>
      <c r="BI197" s="9">
        <f t="shared" si="213"/>
        <v>170</v>
      </c>
      <c r="BJ197" s="28">
        <f t="shared" si="214"/>
        <v>66.599999999999994</v>
      </c>
      <c r="BK197" s="28">
        <f t="shared" si="215"/>
        <v>5.5</v>
      </c>
      <c r="BL197" s="28">
        <f t="shared" si="216"/>
        <v>61.1</v>
      </c>
      <c r="BM197" s="28">
        <f t="shared" si="217"/>
        <v>3.6425930890936145</v>
      </c>
      <c r="BN197" s="28">
        <f t="shared" si="218"/>
        <v>57.457406910906386</v>
      </c>
      <c r="BO197" s="36">
        <f t="shared" si="219"/>
        <v>2370.9379858181705</v>
      </c>
      <c r="BP197" s="80">
        <f t="shared" si="220"/>
        <v>50.179525920048142</v>
      </c>
      <c r="BQ197" s="9">
        <f t="shared" si="221"/>
        <v>170</v>
      </c>
      <c r="BR197" s="28">
        <f t="shared" si="222"/>
        <v>76.53</v>
      </c>
      <c r="BS197" s="28">
        <f t="shared" si="223"/>
        <v>6.5</v>
      </c>
      <c r="BT197" s="28">
        <f t="shared" si="224"/>
        <v>70.03</v>
      </c>
      <c r="BU197" s="28">
        <f t="shared" si="225"/>
        <v>5.4266435087026172</v>
      </c>
      <c r="BV197" s="28">
        <f t="shared" si="226"/>
        <v>64.60335649129739</v>
      </c>
      <c r="BW197" s="36">
        <f t="shared" si="227"/>
        <v>3362.7504384787767</v>
      </c>
      <c r="BX197" s="80">
        <f t="shared" si="228"/>
        <v>57.661248027947217</v>
      </c>
      <c r="BY197" s="9">
        <f t="shared" si="229"/>
        <v>170</v>
      </c>
      <c r="BZ197" s="28">
        <f t="shared" si="230"/>
        <v>80.33</v>
      </c>
      <c r="CA197" s="28">
        <f t="shared" si="231"/>
        <v>7</v>
      </c>
      <c r="CB197" s="28">
        <f t="shared" si="232"/>
        <v>73.33</v>
      </c>
      <c r="CC197" s="28">
        <f t="shared" si="233"/>
        <v>7.0831086027024588</v>
      </c>
      <c r="CD197" s="28">
        <f t="shared" si="234"/>
        <v>66.246891397297546</v>
      </c>
      <c r="CE197" s="36">
        <f t="shared" si="235"/>
        <v>4183.6182702241767</v>
      </c>
      <c r="CF197" s="80">
        <f t="shared" si="236"/>
        <v>60.52434410146347</v>
      </c>
      <c r="CG197" s="9">
        <f t="shared" si="237"/>
        <v>0</v>
      </c>
      <c r="CH197" s="28">
        <f t="shared" si="238"/>
        <v>0</v>
      </c>
      <c r="CI197" s="28">
        <f t="shared" si="239"/>
        <v>0</v>
      </c>
      <c r="CJ197" s="28">
        <f t="shared" si="240"/>
        <v>0</v>
      </c>
      <c r="CK197" s="28">
        <f t="shared" si="241"/>
        <v>0</v>
      </c>
      <c r="CL197" s="28">
        <f t="shared" si="242"/>
        <v>0</v>
      </c>
      <c r="CM197" s="36">
        <f t="shared" si="243"/>
        <v>0</v>
      </c>
      <c r="CN197" s="80">
        <f t="shared" si="244"/>
        <v>0</v>
      </c>
      <c r="CO197" s="9">
        <f t="shared" si="245"/>
        <v>170</v>
      </c>
      <c r="CP197" s="28">
        <f t="shared" si="246"/>
        <v>650.65651834317919</v>
      </c>
      <c r="CQ197" s="28">
        <f t="shared" si="251"/>
        <v>53.5</v>
      </c>
      <c r="CR197" s="28">
        <f t="shared" si="252"/>
        <v>597.15651834317919</v>
      </c>
      <c r="CS197" s="28">
        <f t="shared" si="253"/>
        <v>42.204840524307542</v>
      </c>
      <c r="CT197" s="28">
        <f t="shared" si="254"/>
        <v>554.95167781887164</v>
      </c>
      <c r="CU197" s="36">
        <f t="shared" si="255"/>
        <v>24767.952636765654</v>
      </c>
      <c r="CV197" s="122">
        <f t="shared" si="256"/>
        <v>0</v>
      </c>
      <c r="CW197" s="125">
        <f t="shared" si="257"/>
        <v>597.15651834317919</v>
      </c>
      <c r="CX197" s="138">
        <f t="shared" si="258"/>
        <v>1127.1765183431792</v>
      </c>
    </row>
    <row r="198" spans="2:102" x14ac:dyDescent="0.3">
      <c r="B198" s="86">
        <v>171</v>
      </c>
      <c r="C198" s="155">
        <f t="shared" si="178"/>
        <v>1127.1765183431792</v>
      </c>
      <c r="D198" s="10">
        <f t="shared" si="179"/>
        <v>120</v>
      </c>
      <c r="E198" s="10">
        <f t="shared" si="180"/>
        <v>1007.1765183431792</v>
      </c>
      <c r="F198" s="10">
        <f t="shared" si="181"/>
        <v>63.863291925672272</v>
      </c>
      <c r="G198" s="10">
        <f t="shared" si="182"/>
        <v>943.31322641750683</v>
      </c>
      <c r="H198" s="10">
        <f t="shared" si="176"/>
        <v>98597.883809152539</v>
      </c>
      <c r="I198" s="146">
        <f t="shared" si="247"/>
        <v>-1007.1765183431792</v>
      </c>
      <c r="J198" s="147">
        <f t="shared" si="248"/>
        <v>-1127.1765183431792</v>
      </c>
      <c r="S198" s="86">
        <v>171</v>
      </c>
      <c r="T198" s="9">
        <f t="shared" si="183"/>
        <v>171</v>
      </c>
      <c r="U198" s="10">
        <f t="shared" si="184"/>
        <v>33.54</v>
      </c>
      <c r="V198" s="10">
        <f t="shared" si="185"/>
        <v>2.5</v>
      </c>
      <c r="W198" s="10">
        <f t="shared" si="186"/>
        <v>31.04</v>
      </c>
      <c r="X198" s="10">
        <f t="shared" si="187"/>
        <v>0.38463634046337475</v>
      </c>
      <c r="Y198" s="10">
        <f t="shared" si="188"/>
        <v>30.655363659536626</v>
      </c>
      <c r="Z198" s="10">
        <f t="shared" si="189"/>
        <v>277.05370871116315</v>
      </c>
      <c r="AA198" s="16">
        <f t="shared" si="190"/>
        <v>25.228542509607326</v>
      </c>
      <c r="AB198" s="6"/>
      <c r="AC198" s="9">
        <f t="shared" si="191"/>
        <v>171</v>
      </c>
      <c r="AD198" s="10">
        <f t="shared" si="192"/>
        <v>64.61</v>
      </c>
      <c r="AE198" s="10">
        <f t="shared" si="193"/>
        <v>5</v>
      </c>
      <c r="AF198" s="10">
        <f t="shared" si="194"/>
        <v>59.61</v>
      </c>
      <c r="AG198" s="10">
        <f t="shared" si="195"/>
        <v>1.5687732475026441</v>
      </c>
      <c r="AH198" s="10">
        <f t="shared" si="196"/>
        <v>58.041226752497359</v>
      </c>
      <c r="AI198" s="10">
        <f t="shared" si="197"/>
        <v>1118.5387088744858</v>
      </c>
      <c r="AJ198" s="16">
        <f t="shared" si="198"/>
        <v>48.599169097964506</v>
      </c>
      <c r="AK198" s="6"/>
      <c r="AL198" s="9">
        <f t="shared" si="199"/>
        <v>171</v>
      </c>
      <c r="AM198" s="10">
        <f t="shared" si="200"/>
        <v>124.91</v>
      </c>
      <c r="AN198" s="10">
        <f t="shared" si="201"/>
        <v>10</v>
      </c>
      <c r="AO198" s="10">
        <f t="shared" si="202"/>
        <v>114.91</v>
      </c>
      <c r="AP198" s="10">
        <f t="shared" si="203"/>
        <v>4.7765023197378875</v>
      </c>
      <c r="AQ198" s="10">
        <f t="shared" si="204"/>
        <v>110.13349768026211</v>
      </c>
      <c r="AR198" s="10">
        <f t="shared" si="205"/>
        <v>3261.5151986053052</v>
      </c>
      <c r="AS198" s="16">
        <f t="shared" si="206"/>
        <v>93.956387742249589</v>
      </c>
      <c r="AU198" s="2"/>
      <c r="AV198" s="2"/>
      <c r="AW198" s="2"/>
      <c r="AX198" s="2"/>
      <c r="AY198" s="9">
        <f t="shared" si="207"/>
        <v>171</v>
      </c>
      <c r="AZ198" s="31">
        <f t="shared" si="208"/>
        <v>171</v>
      </c>
      <c r="BA198" s="31">
        <f t="shared" si="177"/>
        <v>0</v>
      </c>
      <c r="BB198" s="10">
        <f t="shared" si="249"/>
        <v>30</v>
      </c>
      <c r="BC198" s="28">
        <f t="shared" si="209"/>
        <v>30</v>
      </c>
      <c r="BD198" s="10">
        <f t="shared" si="210"/>
        <v>0</v>
      </c>
      <c r="BE198" s="10">
        <f t="shared" si="250"/>
        <v>0</v>
      </c>
      <c r="BF198" s="44">
        <f t="shared" si="211"/>
        <v>60000</v>
      </c>
      <c r="BG198" s="80">
        <f t="shared" si="212"/>
        <v>22.565780420042334</v>
      </c>
      <c r="BH198" s="118"/>
      <c r="BI198" s="9">
        <f t="shared" si="213"/>
        <v>171</v>
      </c>
      <c r="BJ198" s="28">
        <f t="shared" si="214"/>
        <v>66.599999999999994</v>
      </c>
      <c r="BK198" s="28">
        <f t="shared" si="215"/>
        <v>5.5</v>
      </c>
      <c r="BL198" s="28">
        <f t="shared" si="216"/>
        <v>61.1</v>
      </c>
      <c r="BM198" s="28">
        <f t="shared" si="217"/>
        <v>3.5564069787272552</v>
      </c>
      <c r="BN198" s="28">
        <f t="shared" si="218"/>
        <v>57.543593021272748</v>
      </c>
      <c r="BO198" s="36">
        <f t="shared" si="219"/>
        <v>2313.3943927968976</v>
      </c>
      <c r="BP198" s="80">
        <f t="shared" si="220"/>
        <v>50.096032532493972</v>
      </c>
      <c r="BQ198" s="9">
        <f t="shared" si="221"/>
        <v>171</v>
      </c>
      <c r="BR198" s="28">
        <f t="shared" si="222"/>
        <v>76.53</v>
      </c>
      <c r="BS198" s="28">
        <f t="shared" si="223"/>
        <v>6.5</v>
      </c>
      <c r="BT198" s="28">
        <f t="shared" si="224"/>
        <v>70.03</v>
      </c>
      <c r="BU198" s="28">
        <f t="shared" si="225"/>
        <v>5.3243548609247293</v>
      </c>
      <c r="BV198" s="28">
        <f t="shared" si="226"/>
        <v>64.705645139075273</v>
      </c>
      <c r="BW198" s="36">
        <f t="shared" si="227"/>
        <v>3298.0447933397013</v>
      </c>
      <c r="BX198" s="80">
        <f t="shared" si="228"/>
        <v>57.565305851527995</v>
      </c>
      <c r="BY198" s="9">
        <f t="shared" si="229"/>
        <v>171</v>
      </c>
      <c r="BZ198" s="28">
        <f t="shared" si="230"/>
        <v>80.33</v>
      </c>
      <c r="CA198" s="28">
        <f t="shared" si="231"/>
        <v>7</v>
      </c>
      <c r="CB198" s="28">
        <f t="shared" si="232"/>
        <v>73.33</v>
      </c>
      <c r="CC198" s="28">
        <f t="shared" si="233"/>
        <v>6.9726971170402949</v>
      </c>
      <c r="CD198" s="28">
        <f t="shared" si="234"/>
        <v>66.357302882959701</v>
      </c>
      <c r="CE198" s="36">
        <f t="shared" si="235"/>
        <v>4117.2609673412171</v>
      </c>
      <c r="CF198" s="80">
        <f t="shared" si="236"/>
        <v>60.423638038066684</v>
      </c>
      <c r="CG198" s="9">
        <f t="shared" si="237"/>
        <v>0</v>
      </c>
      <c r="CH198" s="28">
        <f t="shared" si="238"/>
        <v>0</v>
      </c>
      <c r="CI198" s="28">
        <f t="shared" si="239"/>
        <v>0</v>
      </c>
      <c r="CJ198" s="28">
        <f t="shared" si="240"/>
        <v>0</v>
      </c>
      <c r="CK198" s="28">
        <f t="shared" si="241"/>
        <v>0</v>
      </c>
      <c r="CL198" s="28">
        <f t="shared" si="242"/>
        <v>0</v>
      </c>
      <c r="CM198" s="36">
        <f t="shared" si="243"/>
        <v>0</v>
      </c>
      <c r="CN198" s="80">
        <f t="shared" si="244"/>
        <v>0</v>
      </c>
      <c r="CO198" s="9">
        <f t="shared" si="245"/>
        <v>171</v>
      </c>
      <c r="CP198" s="28">
        <f t="shared" si="246"/>
        <v>650.65651834317919</v>
      </c>
      <c r="CQ198" s="28">
        <f t="shared" si="251"/>
        <v>53.5</v>
      </c>
      <c r="CR198" s="28">
        <f t="shared" si="252"/>
        <v>597.15651834317919</v>
      </c>
      <c r="CS198" s="28">
        <f t="shared" si="253"/>
        <v>41.279921061276092</v>
      </c>
      <c r="CT198" s="28">
        <f t="shared" si="254"/>
        <v>555.87659728190306</v>
      </c>
      <c r="CU198" s="36">
        <f t="shared" si="255"/>
        <v>24212.076039483753</v>
      </c>
      <c r="CV198" s="122">
        <f t="shared" si="256"/>
        <v>0</v>
      </c>
      <c r="CW198" s="125">
        <f t="shared" si="257"/>
        <v>597.15651834317919</v>
      </c>
      <c r="CX198" s="138">
        <f t="shared" si="258"/>
        <v>1127.1765183431792</v>
      </c>
    </row>
    <row r="199" spans="2:102" x14ac:dyDescent="0.3">
      <c r="B199" s="86">
        <v>172</v>
      </c>
      <c r="C199" s="155">
        <f t="shared" si="178"/>
        <v>1127.1765183431792</v>
      </c>
      <c r="D199" s="10">
        <f t="shared" si="179"/>
        <v>120</v>
      </c>
      <c r="E199" s="10">
        <f t="shared" si="180"/>
        <v>1007.1765183431792</v>
      </c>
      <c r="F199" s="10">
        <f t="shared" si="181"/>
        <v>62.365739469103943</v>
      </c>
      <c r="G199" s="10">
        <f t="shared" si="182"/>
        <v>944.81077887407514</v>
      </c>
      <c r="H199" s="10">
        <f t="shared" si="176"/>
        <v>97653.07303027845</v>
      </c>
      <c r="I199" s="146">
        <f t="shared" si="247"/>
        <v>-1007.1765183431792</v>
      </c>
      <c r="J199" s="147">
        <f t="shared" si="248"/>
        <v>-1127.1765183431792</v>
      </c>
      <c r="S199" s="86">
        <v>172</v>
      </c>
      <c r="T199" s="9">
        <f t="shared" si="183"/>
        <v>172</v>
      </c>
      <c r="U199" s="10">
        <f t="shared" si="184"/>
        <v>33.54</v>
      </c>
      <c r="V199" s="10">
        <f t="shared" si="185"/>
        <v>2.5</v>
      </c>
      <c r="W199" s="10">
        <f t="shared" si="186"/>
        <v>31.04</v>
      </c>
      <c r="X199" s="10">
        <f t="shared" si="187"/>
        <v>0.34631713588895391</v>
      </c>
      <c r="Y199" s="10">
        <f t="shared" si="188"/>
        <v>30.693682864111047</v>
      </c>
      <c r="Z199" s="10">
        <f t="shared" si="189"/>
        <v>246.3600258470521</v>
      </c>
      <c r="AA199" s="16">
        <f t="shared" si="190"/>
        <v>25.186564901438263</v>
      </c>
      <c r="AB199" s="6"/>
      <c r="AC199" s="9">
        <f t="shared" si="191"/>
        <v>172</v>
      </c>
      <c r="AD199" s="10">
        <f t="shared" si="192"/>
        <v>64.61</v>
      </c>
      <c r="AE199" s="10">
        <f t="shared" si="193"/>
        <v>5</v>
      </c>
      <c r="AF199" s="10">
        <f t="shared" si="194"/>
        <v>59.61</v>
      </c>
      <c r="AG199" s="10">
        <f t="shared" si="195"/>
        <v>1.4913849451659811</v>
      </c>
      <c r="AH199" s="10">
        <f t="shared" si="196"/>
        <v>58.118615054834017</v>
      </c>
      <c r="AI199" s="10">
        <f t="shared" si="197"/>
        <v>1060.4200938196518</v>
      </c>
      <c r="AJ199" s="16">
        <f t="shared" si="198"/>
        <v>48.518305255871383</v>
      </c>
      <c r="AK199" s="6"/>
      <c r="AL199" s="9">
        <f t="shared" si="199"/>
        <v>172</v>
      </c>
      <c r="AM199" s="10">
        <f t="shared" si="200"/>
        <v>124.91</v>
      </c>
      <c r="AN199" s="10">
        <f t="shared" si="201"/>
        <v>10</v>
      </c>
      <c r="AO199" s="10">
        <f t="shared" si="202"/>
        <v>114.91</v>
      </c>
      <c r="AP199" s="10">
        <f t="shared" si="203"/>
        <v>4.6204798646908491</v>
      </c>
      <c r="AQ199" s="10">
        <f t="shared" si="204"/>
        <v>110.28952013530915</v>
      </c>
      <c r="AR199" s="10">
        <f t="shared" si="205"/>
        <v>3151.2256784699962</v>
      </c>
      <c r="AS199" s="16">
        <f t="shared" si="206"/>
        <v>93.800054318385605</v>
      </c>
      <c r="AU199" s="2"/>
      <c r="AV199" s="2"/>
      <c r="AW199" s="2"/>
      <c r="AX199" s="2"/>
      <c r="AY199" s="9">
        <f t="shared" si="207"/>
        <v>172</v>
      </c>
      <c r="AZ199" s="31">
        <f t="shared" si="208"/>
        <v>172</v>
      </c>
      <c r="BA199" s="31">
        <f t="shared" si="177"/>
        <v>0</v>
      </c>
      <c r="BB199" s="10">
        <f t="shared" si="249"/>
        <v>30</v>
      </c>
      <c r="BC199" s="28">
        <f t="shared" si="209"/>
        <v>30</v>
      </c>
      <c r="BD199" s="10">
        <f t="shared" si="210"/>
        <v>0</v>
      </c>
      <c r="BE199" s="10">
        <f t="shared" si="250"/>
        <v>0</v>
      </c>
      <c r="BF199" s="44">
        <f t="shared" si="211"/>
        <v>60000</v>
      </c>
      <c r="BG199" s="80">
        <f t="shared" si="212"/>
        <v>22.528233364434939</v>
      </c>
      <c r="BH199" s="118"/>
      <c r="BI199" s="9">
        <f t="shared" si="213"/>
        <v>172</v>
      </c>
      <c r="BJ199" s="28">
        <f t="shared" si="214"/>
        <v>66.599999999999994</v>
      </c>
      <c r="BK199" s="28">
        <f t="shared" si="215"/>
        <v>5.5</v>
      </c>
      <c r="BL199" s="28">
        <f t="shared" si="216"/>
        <v>61.1</v>
      </c>
      <c r="BM199" s="28">
        <f t="shared" si="217"/>
        <v>3.4700915891953463</v>
      </c>
      <c r="BN199" s="28">
        <f t="shared" si="218"/>
        <v>57.629908410804653</v>
      </c>
      <c r="BO199" s="36">
        <f t="shared" si="219"/>
        <v>2255.764484386093</v>
      </c>
      <c r="BP199" s="80">
        <f t="shared" si="220"/>
        <v>50.012678069045563</v>
      </c>
      <c r="BQ199" s="9">
        <f t="shared" si="221"/>
        <v>172</v>
      </c>
      <c r="BR199" s="28">
        <f t="shared" si="222"/>
        <v>76.53</v>
      </c>
      <c r="BS199" s="28">
        <f t="shared" si="223"/>
        <v>6.5</v>
      </c>
      <c r="BT199" s="28">
        <f t="shared" si="224"/>
        <v>70.03</v>
      </c>
      <c r="BU199" s="28">
        <f t="shared" si="225"/>
        <v>5.221904256121193</v>
      </c>
      <c r="BV199" s="28">
        <f t="shared" si="226"/>
        <v>64.808095743878809</v>
      </c>
      <c r="BW199" s="36">
        <f t="shared" si="227"/>
        <v>3233.2366975958225</v>
      </c>
      <c r="BX199" s="80">
        <f t="shared" si="228"/>
        <v>57.46952331267353</v>
      </c>
      <c r="BY199" s="9">
        <f t="shared" si="229"/>
        <v>172</v>
      </c>
      <c r="BZ199" s="28">
        <f t="shared" si="230"/>
        <v>80.33</v>
      </c>
      <c r="CA199" s="28">
        <f t="shared" si="231"/>
        <v>7</v>
      </c>
      <c r="CB199" s="28">
        <f t="shared" si="232"/>
        <v>73.33</v>
      </c>
      <c r="CC199" s="28">
        <f t="shared" si="233"/>
        <v>6.8621016122353629</v>
      </c>
      <c r="CD199" s="28">
        <f t="shared" si="234"/>
        <v>66.467898387764635</v>
      </c>
      <c r="CE199" s="36">
        <f t="shared" si="235"/>
        <v>4050.7930689534523</v>
      </c>
      <c r="CF199" s="80">
        <f t="shared" si="236"/>
        <v>60.323099538835287</v>
      </c>
      <c r="CG199" s="9">
        <f t="shared" si="237"/>
        <v>0</v>
      </c>
      <c r="CH199" s="28">
        <f t="shared" si="238"/>
        <v>0</v>
      </c>
      <c r="CI199" s="28">
        <f t="shared" si="239"/>
        <v>0</v>
      </c>
      <c r="CJ199" s="28">
        <f t="shared" si="240"/>
        <v>0</v>
      </c>
      <c r="CK199" s="28">
        <f t="shared" si="241"/>
        <v>0</v>
      </c>
      <c r="CL199" s="28">
        <f t="shared" si="242"/>
        <v>0</v>
      </c>
      <c r="CM199" s="36">
        <f t="shared" si="243"/>
        <v>0</v>
      </c>
      <c r="CN199" s="80">
        <f t="shared" si="244"/>
        <v>0</v>
      </c>
      <c r="CO199" s="9">
        <f t="shared" si="245"/>
        <v>172</v>
      </c>
      <c r="CP199" s="28">
        <f t="shared" si="246"/>
        <v>650.65651834317919</v>
      </c>
      <c r="CQ199" s="28">
        <f t="shared" si="251"/>
        <v>53.5</v>
      </c>
      <c r="CR199" s="28">
        <f t="shared" si="252"/>
        <v>597.15651834317919</v>
      </c>
      <c r="CS199" s="28">
        <f t="shared" si="253"/>
        <v>40.353460065806253</v>
      </c>
      <c r="CT199" s="28">
        <f t="shared" si="254"/>
        <v>556.80305827737288</v>
      </c>
      <c r="CU199" s="36">
        <f t="shared" si="255"/>
        <v>23655.272981206381</v>
      </c>
      <c r="CV199" s="122">
        <f t="shared" si="256"/>
        <v>0</v>
      </c>
      <c r="CW199" s="125">
        <f t="shared" si="257"/>
        <v>597.15651834317919</v>
      </c>
      <c r="CX199" s="138">
        <f t="shared" si="258"/>
        <v>1127.1765183431792</v>
      </c>
    </row>
    <row r="200" spans="2:102" x14ac:dyDescent="0.3">
      <c r="B200" s="86">
        <v>173</v>
      </c>
      <c r="C200" s="155">
        <f t="shared" si="178"/>
        <v>1127.1765183431792</v>
      </c>
      <c r="D200" s="10">
        <f t="shared" si="179"/>
        <v>120</v>
      </c>
      <c r="E200" s="10">
        <f t="shared" si="180"/>
        <v>1007.1765183431792</v>
      </c>
      <c r="F200" s="10">
        <f t="shared" si="181"/>
        <v>60.865794783273088</v>
      </c>
      <c r="G200" s="10">
        <f t="shared" si="182"/>
        <v>946.31072355990614</v>
      </c>
      <c r="H200" s="10">
        <f t="shared" si="176"/>
        <v>96706.762306718534</v>
      </c>
      <c r="I200" s="146">
        <f t="shared" si="247"/>
        <v>-1007.1765183431792</v>
      </c>
      <c r="J200" s="147">
        <f t="shared" si="248"/>
        <v>-1127.1765183431792</v>
      </c>
      <c r="S200" s="86">
        <v>173</v>
      </c>
      <c r="T200" s="9">
        <f t="shared" si="183"/>
        <v>173</v>
      </c>
      <c r="U200" s="10">
        <f t="shared" si="184"/>
        <v>33.54</v>
      </c>
      <c r="V200" s="10">
        <f t="shared" si="185"/>
        <v>2.5</v>
      </c>
      <c r="W200" s="10">
        <f t="shared" si="186"/>
        <v>31.04</v>
      </c>
      <c r="X200" s="10">
        <f t="shared" si="187"/>
        <v>0.30795003230881512</v>
      </c>
      <c r="Y200" s="10">
        <f t="shared" si="188"/>
        <v>30.732049967691182</v>
      </c>
      <c r="Z200" s="10">
        <f t="shared" si="189"/>
        <v>215.62797587936092</v>
      </c>
      <c r="AA200" s="16">
        <f t="shared" si="190"/>
        <v>25.144657139539028</v>
      </c>
      <c r="AB200" s="6"/>
      <c r="AC200" s="9">
        <f t="shared" si="191"/>
        <v>173</v>
      </c>
      <c r="AD200" s="10">
        <f t="shared" si="192"/>
        <v>64.61</v>
      </c>
      <c r="AE200" s="10">
        <f t="shared" si="193"/>
        <v>5</v>
      </c>
      <c r="AF200" s="10">
        <f t="shared" si="194"/>
        <v>59.61</v>
      </c>
      <c r="AG200" s="10">
        <f t="shared" si="195"/>
        <v>1.4138934584262024</v>
      </c>
      <c r="AH200" s="10">
        <f t="shared" si="196"/>
        <v>58.196106541573798</v>
      </c>
      <c r="AI200" s="10">
        <f t="shared" si="197"/>
        <v>1002.223987278078</v>
      </c>
      <c r="AJ200" s="16">
        <f t="shared" si="198"/>
        <v>48.437575962600377</v>
      </c>
      <c r="AK200" s="6"/>
      <c r="AL200" s="9">
        <f t="shared" si="199"/>
        <v>173</v>
      </c>
      <c r="AM200" s="10">
        <f t="shared" si="200"/>
        <v>124.91</v>
      </c>
      <c r="AN200" s="10">
        <f t="shared" si="201"/>
        <v>10</v>
      </c>
      <c r="AO200" s="10">
        <f t="shared" si="202"/>
        <v>114.91</v>
      </c>
      <c r="AP200" s="10">
        <f t="shared" si="203"/>
        <v>4.4642363778324947</v>
      </c>
      <c r="AQ200" s="10">
        <f t="shared" si="204"/>
        <v>110.4457636221675</v>
      </c>
      <c r="AR200" s="10">
        <f t="shared" si="205"/>
        <v>3040.7799148478289</v>
      </c>
      <c r="AS200" s="16">
        <f t="shared" si="206"/>
        <v>93.643981016691114</v>
      </c>
      <c r="AU200" s="2"/>
      <c r="AV200" s="2"/>
      <c r="AW200" s="2"/>
      <c r="AX200" s="2"/>
      <c r="AY200" s="9">
        <f t="shared" si="207"/>
        <v>173</v>
      </c>
      <c r="AZ200" s="31">
        <f t="shared" si="208"/>
        <v>173</v>
      </c>
      <c r="BA200" s="31">
        <f t="shared" si="177"/>
        <v>0</v>
      </c>
      <c r="BB200" s="10">
        <f t="shared" si="249"/>
        <v>30</v>
      </c>
      <c r="BC200" s="28">
        <f t="shared" si="209"/>
        <v>30</v>
      </c>
      <c r="BD200" s="10">
        <f t="shared" si="210"/>
        <v>0</v>
      </c>
      <c r="BE200" s="10">
        <f t="shared" si="250"/>
        <v>0</v>
      </c>
      <c r="BF200" s="44">
        <f t="shared" si="211"/>
        <v>60000</v>
      </c>
      <c r="BG200" s="80">
        <f t="shared" si="212"/>
        <v>22.490748783129721</v>
      </c>
      <c r="BH200" s="118"/>
      <c r="BI200" s="9">
        <f t="shared" si="213"/>
        <v>173</v>
      </c>
      <c r="BJ200" s="28">
        <f t="shared" si="214"/>
        <v>66.599999999999994</v>
      </c>
      <c r="BK200" s="28">
        <f t="shared" si="215"/>
        <v>5.5</v>
      </c>
      <c r="BL200" s="28">
        <f t="shared" si="216"/>
        <v>61.1</v>
      </c>
      <c r="BM200" s="28">
        <f t="shared" si="217"/>
        <v>3.3836467265791392</v>
      </c>
      <c r="BN200" s="28">
        <f t="shared" si="218"/>
        <v>57.716353273420864</v>
      </c>
      <c r="BO200" s="36">
        <f t="shared" si="219"/>
        <v>2198.0481311126723</v>
      </c>
      <c r="BP200" s="80">
        <f t="shared" si="220"/>
        <v>49.929462298547975</v>
      </c>
      <c r="BQ200" s="9">
        <f t="shared" si="221"/>
        <v>173</v>
      </c>
      <c r="BR200" s="28">
        <f t="shared" si="222"/>
        <v>76.53</v>
      </c>
      <c r="BS200" s="28">
        <f t="shared" si="223"/>
        <v>6.5</v>
      </c>
      <c r="BT200" s="28">
        <f t="shared" si="224"/>
        <v>70.03</v>
      </c>
      <c r="BU200" s="28">
        <f t="shared" si="225"/>
        <v>5.1192914378600518</v>
      </c>
      <c r="BV200" s="28">
        <f t="shared" si="226"/>
        <v>64.910708562139945</v>
      </c>
      <c r="BW200" s="36">
        <f t="shared" si="227"/>
        <v>3168.3259890336826</v>
      </c>
      <c r="BX200" s="80">
        <f t="shared" si="228"/>
        <v>57.373900145763919</v>
      </c>
      <c r="BY200" s="9">
        <f t="shared" si="229"/>
        <v>173</v>
      </c>
      <c r="BZ200" s="28">
        <f t="shared" si="230"/>
        <v>80.33</v>
      </c>
      <c r="CA200" s="28">
        <f t="shared" si="231"/>
        <v>7</v>
      </c>
      <c r="CB200" s="28">
        <f t="shared" si="232"/>
        <v>73.33</v>
      </c>
      <c r="CC200" s="28">
        <f t="shared" si="233"/>
        <v>6.7513217815890876</v>
      </c>
      <c r="CD200" s="28">
        <f t="shared" si="234"/>
        <v>66.578678218410914</v>
      </c>
      <c r="CE200" s="36">
        <f t="shared" si="235"/>
        <v>3984.2143907350414</v>
      </c>
      <c r="CF200" s="80">
        <f t="shared" si="236"/>
        <v>60.22272832496035</v>
      </c>
      <c r="CG200" s="9">
        <f t="shared" si="237"/>
        <v>0</v>
      </c>
      <c r="CH200" s="28">
        <f t="shared" si="238"/>
        <v>0</v>
      </c>
      <c r="CI200" s="28">
        <f t="shared" si="239"/>
        <v>0</v>
      </c>
      <c r="CJ200" s="28">
        <f t="shared" si="240"/>
        <v>0</v>
      </c>
      <c r="CK200" s="28">
        <f t="shared" si="241"/>
        <v>0</v>
      </c>
      <c r="CL200" s="28">
        <f t="shared" si="242"/>
        <v>0</v>
      </c>
      <c r="CM200" s="36">
        <f t="shared" si="243"/>
        <v>0</v>
      </c>
      <c r="CN200" s="80">
        <f t="shared" si="244"/>
        <v>0</v>
      </c>
      <c r="CO200" s="9">
        <f t="shared" si="245"/>
        <v>173</v>
      </c>
      <c r="CP200" s="28">
        <f t="shared" si="246"/>
        <v>650.65651834317919</v>
      </c>
      <c r="CQ200" s="28">
        <f t="shared" si="251"/>
        <v>53.5</v>
      </c>
      <c r="CR200" s="28">
        <f t="shared" si="252"/>
        <v>597.15651834317919</v>
      </c>
      <c r="CS200" s="28">
        <f t="shared" si="253"/>
        <v>39.4254549686773</v>
      </c>
      <c r="CT200" s="28">
        <f t="shared" si="254"/>
        <v>557.7310633745019</v>
      </c>
      <c r="CU200" s="36">
        <f t="shared" si="255"/>
        <v>23097.541917831877</v>
      </c>
      <c r="CV200" s="122">
        <f t="shared" si="256"/>
        <v>0</v>
      </c>
      <c r="CW200" s="125">
        <f t="shared" si="257"/>
        <v>597.15651834317919</v>
      </c>
      <c r="CX200" s="138">
        <f t="shared" si="258"/>
        <v>1127.1765183431792</v>
      </c>
    </row>
    <row r="201" spans="2:102" x14ac:dyDescent="0.3">
      <c r="B201" s="86">
        <v>174</v>
      </c>
      <c r="C201" s="155">
        <f t="shared" si="178"/>
        <v>1127.1765183431792</v>
      </c>
      <c r="D201" s="10">
        <f t="shared" si="179"/>
        <v>120</v>
      </c>
      <c r="E201" s="10">
        <f t="shared" si="180"/>
        <v>1007.1765183431792</v>
      </c>
      <c r="F201" s="10">
        <f t="shared" si="181"/>
        <v>59.363454025838266</v>
      </c>
      <c r="G201" s="10">
        <f t="shared" si="182"/>
        <v>947.81306431734083</v>
      </c>
      <c r="H201" s="10">
        <f t="shared" si="176"/>
        <v>95758.949242401199</v>
      </c>
      <c r="I201" s="146">
        <f t="shared" si="247"/>
        <v>-1007.1765183431792</v>
      </c>
      <c r="J201" s="147">
        <f t="shared" si="248"/>
        <v>-1127.1765183431792</v>
      </c>
      <c r="S201" s="86">
        <v>174</v>
      </c>
      <c r="T201" s="9">
        <f t="shared" si="183"/>
        <v>174</v>
      </c>
      <c r="U201" s="10">
        <f t="shared" si="184"/>
        <v>33.54</v>
      </c>
      <c r="V201" s="10">
        <f t="shared" si="185"/>
        <v>2.5</v>
      </c>
      <c r="W201" s="10">
        <f t="shared" si="186"/>
        <v>31.04</v>
      </c>
      <c r="X201" s="10">
        <f t="shared" si="187"/>
        <v>0.26953496984920117</v>
      </c>
      <c r="Y201" s="10">
        <f t="shared" si="188"/>
        <v>30.770465030150799</v>
      </c>
      <c r="Z201" s="10">
        <f t="shared" si="189"/>
        <v>184.85751084921012</v>
      </c>
      <c r="AA201" s="16">
        <f t="shared" si="190"/>
        <v>25.10281910769287</v>
      </c>
      <c r="AB201" s="6"/>
      <c r="AC201" s="9">
        <f t="shared" si="191"/>
        <v>174</v>
      </c>
      <c r="AD201" s="10">
        <f t="shared" si="192"/>
        <v>64.61</v>
      </c>
      <c r="AE201" s="10">
        <f t="shared" si="193"/>
        <v>5</v>
      </c>
      <c r="AF201" s="10">
        <f t="shared" si="194"/>
        <v>59.61</v>
      </c>
      <c r="AG201" s="10">
        <f t="shared" si="195"/>
        <v>1.3362986497041041</v>
      </c>
      <c r="AH201" s="10">
        <f t="shared" si="196"/>
        <v>58.273701350295894</v>
      </c>
      <c r="AI201" s="10">
        <f t="shared" si="197"/>
        <v>943.95028592778203</v>
      </c>
      <c r="AJ201" s="16">
        <f t="shared" si="198"/>
        <v>48.356980994276576</v>
      </c>
      <c r="AK201" s="6"/>
      <c r="AL201" s="9">
        <f t="shared" si="199"/>
        <v>174</v>
      </c>
      <c r="AM201" s="10">
        <f t="shared" si="200"/>
        <v>124.91</v>
      </c>
      <c r="AN201" s="10">
        <f t="shared" si="201"/>
        <v>10</v>
      </c>
      <c r="AO201" s="10">
        <f t="shared" si="202"/>
        <v>114.91</v>
      </c>
      <c r="AP201" s="10">
        <f t="shared" si="203"/>
        <v>4.3077715460344246</v>
      </c>
      <c r="AQ201" s="10">
        <f t="shared" si="204"/>
        <v>110.60222845396557</v>
      </c>
      <c r="AR201" s="10">
        <f t="shared" si="205"/>
        <v>2930.1776863938635</v>
      </c>
      <c r="AS201" s="16">
        <f t="shared" si="206"/>
        <v>93.48816740435052</v>
      </c>
      <c r="AU201" s="2"/>
      <c r="AV201" s="2"/>
      <c r="AW201" s="2"/>
      <c r="AX201" s="2"/>
      <c r="AY201" s="9">
        <f t="shared" si="207"/>
        <v>174</v>
      </c>
      <c r="AZ201" s="31">
        <f t="shared" si="208"/>
        <v>174</v>
      </c>
      <c r="BA201" s="31">
        <f t="shared" si="177"/>
        <v>0</v>
      </c>
      <c r="BB201" s="10">
        <f t="shared" si="249"/>
        <v>30</v>
      </c>
      <c r="BC201" s="28">
        <f t="shared" si="209"/>
        <v>30</v>
      </c>
      <c r="BD201" s="10">
        <f t="shared" si="210"/>
        <v>0</v>
      </c>
      <c r="BE201" s="10">
        <f t="shared" si="250"/>
        <v>0</v>
      </c>
      <c r="BF201" s="44">
        <f t="shared" si="211"/>
        <v>60000</v>
      </c>
      <c r="BG201" s="80">
        <f t="shared" si="212"/>
        <v>22.453326572176092</v>
      </c>
      <c r="BH201" s="118"/>
      <c r="BI201" s="9">
        <f t="shared" si="213"/>
        <v>174</v>
      </c>
      <c r="BJ201" s="28">
        <f t="shared" si="214"/>
        <v>66.599999999999994</v>
      </c>
      <c r="BK201" s="28">
        <f t="shared" si="215"/>
        <v>5.5</v>
      </c>
      <c r="BL201" s="28">
        <f t="shared" si="216"/>
        <v>61.1</v>
      </c>
      <c r="BM201" s="28">
        <f t="shared" si="217"/>
        <v>3.2970721966690082</v>
      </c>
      <c r="BN201" s="28">
        <f t="shared" si="218"/>
        <v>57.802927803330995</v>
      </c>
      <c r="BO201" s="36">
        <f t="shared" si="219"/>
        <v>2140.2452033093414</v>
      </c>
      <c r="BP201" s="80">
        <f t="shared" si="220"/>
        <v>49.846384990230924</v>
      </c>
      <c r="BQ201" s="9">
        <f t="shared" si="221"/>
        <v>174</v>
      </c>
      <c r="BR201" s="28">
        <f t="shared" si="222"/>
        <v>76.53</v>
      </c>
      <c r="BS201" s="28">
        <f t="shared" si="223"/>
        <v>6.5</v>
      </c>
      <c r="BT201" s="28">
        <f t="shared" si="224"/>
        <v>70.03</v>
      </c>
      <c r="BU201" s="28">
        <f t="shared" si="225"/>
        <v>5.0165161493033308</v>
      </c>
      <c r="BV201" s="28">
        <f t="shared" si="226"/>
        <v>65.013483850696673</v>
      </c>
      <c r="BW201" s="36">
        <f t="shared" si="227"/>
        <v>3103.3125051829861</v>
      </c>
      <c r="BX201" s="80">
        <f t="shared" si="228"/>
        <v>57.278436085621216</v>
      </c>
      <c r="BY201" s="9">
        <f t="shared" si="229"/>
        <v>174</v>
      </c>
      <c r="BZ201" s="28">
        <f t="shared" si="230"/>
        <v>80.33</v>
      </c>
      <c r="CA201" s="28">
        <f t="shared" si="231"/>
        <v>7</v>
      </c>
      <c r="CB201" s="28">
        <f t="shared" si="232"/>
        <v>73.33</v>
      </c>
      <c r="CC201" s="28">
        <f t="shared" si="233"/>
        <v>6.640357317891735</v>
      </c>
      <c r="CD201" s="28">
        <f t="shared" si="234"/>
        <v>66.689642682108257</v>
      </c>
      <c r="CE201" s="36">
        <f t="shared" si="235"/>
        <v>3917.5247480529333</v>
      </c>
      <c r="CF201" s="80">
        <f t="shared" si="236"/>
        <v>60.122524118096848</v>
      </c>
      <c r="CG201" s="9">
        <f t="shared" si="237"/>
        <v>0</v>
      </c>
      <c r="CH201" s="28">
        <f t="shared" si="238"/>
        <v>0</v>
      </c>
      <c r="CI201" s="28">
        <f t="shared" si="239"/>
        <v>0</v>
      </c>
      <c r="CJ201" s="28">
        <f t="shared" si="240"/>
        <v>0</v>
      </c>
      <c r="CK201" s="28">
        <f t="shared" si="241"/>
        <v>0</v>
      </c>
      <c r="CL201" s="28">
        <f t="shared" si="242"/>
        <v>0</v>
      </c>
      <c r="CM201" s="36">
        <f t="shared" si="243"/>
        <v>0</v>
      </c>
      <c r="CN201" s="80">
        <f t="shared" si="244"/>
        <v>0</v>
      </c>
      <c r="CO201" s="9">
        <f t="shared" si="245"/>
        <v>174</v>
      </c>
      <c r="CP201" s="28">
        <f t="shared" si="246"/>
        <v>650.65651834317919</v>
      </c>
      <c r="CQ201" s="28">
        <f t="shared" si="251"/>
        <v>53.5</v>
      </c>
      <c r="CR201" s="28">
        <f t="shared" si="252"/>
        <v>597.15651834317919</v>
      </c>
      <c r="CS201" s="28">
        <f t="shared" si="253"/>
        <v>38.495903196386465</v>
      </c>
      <c r="CT201" s="28">
        <f t="shared" si="254"/>
        <v>558.66061514679268</v>
      </c>
      <c r="CU201" s="36">
        <f t="shared" si="255"/>
        <v>22538.881302685084</v>
      </c>
      <c r="CV201" s="122">
        <f t="shared" si="256"/>
        <v>0</v>
      </c>
      <c r="CW201" s="125">
        <f t="shared" si="257"/>
        <v>597.15651834317919</v>
      </c>
      <c r="CX201" s="138">
        <f t="shared" si="258"/>
        <v>1127.1765183431792</v>
      </c>
    </row>
    <row r="202" spans="2:102" x14ac:dyDescent="0.3">
      <c r="B202" s="86">
        <v>175</v>
      </c>
      <c r="C202" s="155">
        <f t="shared" si="178"/>
        <v>1127.1765183431792</v>
      </c>
      <c r="D202" s="10">
        <f t="shared" si="179"/>
        <v>120</v>
      </c>
      <c r="E202" s="10">
        <f t="shared" si="180"/>
        <v>1007.1765183431792</v>
      </c>
      <c r="F202" s="10">
        <f t="shared" si="181"/>
        <v>57.85871334825697</v>
      </c>
      <c r="G202" s="10">
        <f t="shared" si="182"/>
        <v>949.3178049949222</v>
      </c>
      <c r="H202" s="10">
        <f t="shared" si="176"/>
        <v>94809.631437406279</v>
      </c>
      <c r="I202" s="146">
        <f t="shared" si="247"/>
        <v>-1007.1765183431792</v>
      </c>
      <c r="J202" s="147">
        <f t="shared" si="248"/>
        <v>-1127.1765183431792</v>
      </c>
      <c r="S202" s="86">
        <v>175</v>
      </c>
      <c r="T202" s="9">
        <f t="shared" si="183"/>
        <v>175</v>
      </c>
      <c r="U202" s="10">
        <f t="shared" si="184"/>
        <v>33.54</v>
      </c>
      <c r="V202" s="10">
        <f t="shared" si="185"/>
        <v>2.5</v>
      </c>
      <c r="W202" s="10">
        <f t="shared" si="186"/>
        <v>31.04</v>
      </c>
      <c r="X202" s="10">
        <f t="shared" si="187"/>
        <v>0.23107188856151262</v>
      </c>
      <c r="Y202" s="10">
        <f t="shared" si="188"/>
        <v>30.808928111438487</v>
      </c>
      <c r="Z202" s="10">
        <f t="shared" si="189"/>
        <v>154.04858273777162</v>
      </c>
      <c r="AA202" s="16">
        <f t="shared" si="190"/>
        <v>25.061050689876406</v>
      </c>
      <c r="AB202" s="6"/>
      <c r="AC202" s="9">
        <f t="shared" si="191"/>
        <v>175</v>
      </c>
      <c r="AD202" s="10">
        <f t="shared" si="192"/>
        <v>64.61</v>
      </c>
      <c r="AE202" s="10">
        <f t="shared" si="193"/>
        <v>5</v>
      </c>
      <c r="AF202" s="10">
        <f t="shared" si="194"/>
        <v>59.61</v>
      </c>
      <c r="AG202" s="10">
        <f t="shared" si="195"/>
        <v>1.2586003812370428</v>
      </c>
      <c r="AH202" s="10">
        <f t="shared" si="196"/>
        <v>58.351399618762954</v>
      </c>
      <c r="AI202" s="10">
        <f t="shared" si="197"/>
        <v>885.59888630901912</v>
      </c>
      <c r="AJ202" s="16">
        <f t="shared" si="198"/>
        <v>48.276520127397575</v>
      </c>
      <c r="AK202" s="6"/>
      <c r="AL202" s="9">
        <f t="shared" si="199"/>
        <v>175</v>
      </c>
      <c r="AM202" s="10">
        <f t="shared" si="200"/>
        <v>124.91</v>
      </c>
      <c r="AN202" s="10">
        <f t="shared" si="201"/>
        <v>10</v>
      </c>
      <c r="AO202" s="10">
        <f t="shared" si="202"/>
        <v>114.91</v>
      </c>
      <c r="AP202" s="10">
        <f t="shared" si="203"/>
        <v>4.1510850557246401</v>
      </c>
      <c r="AQ202" s="10">
        <f t="shared" si="204"/>
        <v>110.75891494427536</v>
      </c>
      <c r="AR202" s="10">
        <f t="shared" si="205"/>
        <v>2819.4187714495883</v>
      </c>
      <c r="AS202" s="16">
        <f t="shared" si="206"/>
        <v>93.332613049268389</v>
      </c>
      <c r="AU202" s="2"/>
      <c r="AV202" s="2"/>
      <c r="AW202" s="2"/>
      <c r="AX202" s="2"/>
      <c r="AY202" s="9">
        <f t="shared" si="207"/>
        <v>175</v>
      </c>
      <c r="AZ202" s="31">
        <f t="shared" si="208"/>
        <v>175</v>
      </c>
      <c r="BA202" s="31">
        <f t="shared" si="177"/>
        <v>0</v>
      </c>
      <c r="BB202" s="10">
        <f t="shared" si="249"/>
        <v>30</v>
      </c>
      <c r="BC202" s="28">
        <f t="shared" si="209"/>
        <v>30</v>
      </c>
      <c r="BD202" s="10">
        <f t="shared" si="210"/>
        <v>0</v>
      </c>
      <c r="BE202" s="10">
        <f t="shared" si="250"/>
        <v>0</v>
      </c>
      <c r="BF202" s="44">
        <f t="shared" si="211"/>
        <v>60000</v>
      </c>
      <c r="BG202" s="80">
        <f t="shared" si="212"/>
        <v>22.415966627796429</v>
      </c>
      <c r="BH202" s="118"/>
      <c r="BI202" s="9">
        <f t="shared" si="213"/>
        <v>175</v>
      </c>
      <c r="BJ202" s="28">
        <f t="shared" si="214"/>
        <v>66.599999999999994</v>
      </c>
      <c r="BK202" s="28">
        <f t="shared" si="215"/>
        <v>5.5</v>
      </c>
      <c r="BL202" s="28">
        <f t="shared" si="216"/>
        <v>61.1</v>
      </c>
      <c r="BM202" s="28">
        <f t="shared" si="217"/>
        <v>3.2103678049640116</v>
      </c>
      <c r="BN202" s="28">
        <f t="shared" si="218"/>
        <v>57.889632195035986</v>
      </c>
      <c r="BO202" s="36">
        <f t="shared" si="219"/>
        <v>2082.3555711143053</v>
      </c>
      <c r="BP202" s="80">
        <f t="shared" si="220"/>
        <v>49.763445913708068</v>
      </c>
      <c r="BQ202" s="9">
        <f t="shared" si="221"/>
        <v>175</v>
      </c>
      <c r="BR202" s="28">
        <f t="shared" si="222"/>
        <v>76.53</v>
      </c>
      <c r="BS202" s="28">
        <f t="shared" si="223"/>
        <v>6.5</v>
      </c>
      <c r="BT202" s="28">
        <f t="shared" si="224"/>
        <v>70.03</v>
      </c>
      <c r="BU202" s="28">
        <f t="shared" si="225"/>
        <v>4.9135781332063946</v>
      </c>
      <c r="BV202" s="28">
        <f t="shared" si="226"/>
        <v>65.116421866793601</v>
      </c>
      <c r="BW202" s="36">
        <f t="shared" si="227"/>
        <v>3038.1960833161925</v>
      </c>
      <c r="BX202" s="80">
        <f t="shared" si="228"/>
        <v>57.183130867508687</v>
      </c>
      <c r="BY202" s="9">
        <f t="shared" si="229"/>
        <v>175</v>
      </c>
      <c r="BZ202" s="28">
        <f t="shared" si="230"/>
        <v>80.33</v>
      </c>
      <c r="CA202" s="28">
        <f t="shared" si="231"/>
        <v>7</v>
      </c>
      <c r="CB202" s="28">
        <f t="shared" si="232"/>
        <v>73.33</v>
      </c>
      <c r="CC202" s="28">
        <f t="shared" si="233"/>
        <v>6.5292079134215557</v>
      </c>
      <c r="CD202" s="28">
        <f t="shared" si="234"/>
        <v>66.80079208657844</v>
      </c>
      <c r="CE202" s="36">
        <f t="shared" si="235"/>
        <v>3850.7239559663549</v>
      </c>
      <c r="CF202" s="80">
        <f t="shared" si="236"/>
        <v>60.022486640362899</v>
      </c>
      <c r="CG202" s="9">
        <f t="shared" si="237"/>
        <v>0</v>
      </c>
      <c r="CH202" s="28">
        <f t="shared" si="238"/>
        <v>0</v>
      </c>
      <c r="CI202" s="28">
        <f t="shared" si="239"/>
        <v>0</v>
      </c>
      <c r="CJ202" s="28">
        <f t="shared" si="240"/>
        <v>0</v>
      </c>
      <c r="CK202" s="28">
        <f t="shared" si="241"/>
        <v>0</v>
      </c>
      <c r="CL202" s="28">
        <f t="shared" si="242"/>
        <v>0</v>
      </c>
      <c r="CM202" s="36">
        <f t="shared" si="243"/>
        <v>0</v>
      </c>
      <c r="CN202" s="80">
        <f t="shared" si="244"/>
        <v>0</v>
      </c>
      <c r="CO202" s="9">
        <f t="shared" si="245"/>
        <v>175</v>
      </c>
      <c r="CP202" s="28">
        <f t="shared" si="246"/>
        <v>650.65651834317919</v>
      </c>
      <c r="CQ202" s="28">
        <f t="shared" si="251"/>
        <v>53.5</v>
      </c>
      <c r="CR202" s="28">
        <f t="shared" si="252"/>
        <v>597.15651834317919</v>
      </c>
      <c r="CS202" s="28">
        <f t="shared" si="253"/>
        <v>37.564802171141807</v>
      </c>
      <c r="CT202" s="28">
        <f t="shared" si="254"/>
        <v>559.59171617203742</v>
      </c>
      <c r="CU202" s="36">
        <f t="shared" si="255"/>
        <v>21979.289586513045</v>
      </c>
      <c r="CV202" s="122">
        <f t="shared" si="256"/>
        <v>0</v>
      </c>
      <c r="CW202" s="125">
        <f t="shared" si="257"/>
        <v>597.15651834317919</v>
      </c>
      <c r="CX202" s="138">
        <f t="shared" si="258"/>
        <v>1127.1765183431792</v>
      </c>
    </row>
    <row r="203" spans="2:102" x14ac:dyDescent="0.3">
      <c r="B203" s="86">
        <v>176</v>
      </c>
      <c r="C203" s="155">
        <f t="shared" si="178"/>
        <v>1127.1765183431792</v>
      </c>
      <c r="D203" s="10">
        <f t="shared" si="179"/>
        <v>120</v>
      </c>
      <c r="E203" s="10">
        <f t="shared" si="180"/>
        <v>1007.1765183431792</v>
      </c>
      <c r="F203" s="10">
        <f t="shared" si="181"/>
        <v>56.351568895775586</v>
      </c>
      <c r="G203" s="10">
        <f t="shared" si="182"/>
        <v>950.82494944740347</v>
      </c>
      <c r="H203" s="10">
        <f t="shared" si="176"/>
        <v>93858.806487958878</v>
      </c>
      <c r="I203" s="146">
        <f t="shared" si="247"/>
        <v>-1007.1765183431792</v>
      </c>
      <c r="J203" s="147">
        <f t="shared" si="248"/>
        <v>-1127.1765183431792</v>
      </c>
      <c r="S203" s="86">
        <v>176</v>
      </c>
      <c r="T203" s="9">
        <f t="shared" si="183"/>
        <v>176</v>
      </c>
      <c r="U203" s="10">
        <f t="shared" si="184"/>
        <v>33.54</v>
      </c>
      <c r="V203" s="10">
        <f t="shared" si="185"/>
        <v>2.5</v>
      </c>
      <c r="W203" s="10">
        <f t="shared" si="186"/>
        <v>31.04</v>
      </c>
      <c r="X203" s="10">
        <f t="shared" si="187"/>
        <v>0.19256072842221453</v>
      </c>
      <c r="Y203" s="10">
        <f t="shared" si="188"/>
        <v>30.847439271577784</v>
      </c>
      <c r="Z203" s="10">
        <f t="shared" si="189"/>
        <v>123.20114346619384</v>
      </c>
      <c r="AA203" s="16">
        <f t="shared" si="190"/>
        <v>25.019351770259306</v>
      </c>
      <c r="AB203" s="6"/>
      <c r="AC203" s="9">
        <f t="shared" si="191"/>
        <v>176</v>
      </c>
      <c r="AD203" s="10">
        <f t="shared" si="192"/>
        <v>64.61</v>
      </c>
      <c r="AE203" s="10">
        <f t="shared" si="193"/>
        <v>5</v>
      </c>
      <c r="AF203" s="10">
        <f t="shared" si="194"/>
        <v>59.61</v>
      </c>
      <c r="AG203" s="10">
        <f t="shared" si="195"/>
        <v>1.1807985150786922</v>
      </c>
      <c r="AH203" s="10">
        <f t="shared" si="196"/>
        <v>58.429201484921307</v>
      </c>
      <c r="AI203" s="10">
        <f t="shared" si="197"/>
        <v>827.16968482409777</v>
      </c>
      <c r="AJ203" s="16">
        <f t="shared" si="198"/>
        <v>48.196193138832847</v>
      </c>
      <c r="AK203" s="6"/>
      <c r="AL203" s="9">
        <f t="shared" si="199"/>
        <v>176</v>
      </c>
      <c r="AM203" s="10">
        <f t="shared" si="200"/>
        <v>124.91</v>
      </c>
      <c r="AN203" s="10">
        <f t="shared" si="201"/>
        <v>10</v>
      </c>
      <c r="AO203" s="10">
        <f t="shared" si="202"/>
        <v>114.91</v>
      </c>
      <c r="AP203" s="10">
        <f t="shared" si="203"/>
        <v>3.9941765928869173</v>
      </c>
      <c r="AQ203" s="10">
        <f t="shared" si="204"/>
        <v>110.91582340711308</v>
      </c>
      <c r="AR203" s="10">
        <f t="shared" si="205"/>
        <v>2708.5029480424751</v>
      </c>
      <c r="AS203" s="16">
        <f t="shared" si="206"/>
        <v>93.177317520068272</v>
      </c>
      <c r="AU203" s="2"/>
      <c r="AV203" s="2"/>
      <c r="AW203" s="2"/>
      <c r="AX203" s="2"/>
      <c r="AY203" s="9">
        <f t="shared" si="207"/>
        <v>176</v>
      </c>
      <c r="AZ203" s="31">
        <f t="shared" si="208"/>
        <v>176</v>
      </c>
      <c r="BA203" s="31">
        <f t="shared" si="177"/>
        <v>0</v>
      </c>
      <c r="BB203" s="10">
        <f t="shared" si="249"/>
        <v>30</v>
      </c>
      <c r="BC203" s="28">
        <f t="shared" si="209"/>
        <v>30</v>
      </c>
      <c r="BD203" s="10">
        <f t="shared" si="210"/>
        <v>0</v>
      </c>
      <c r="BE203" s="10">
        <f t="shared" si="250"/>
        <v>0</v>
      </c>
      <c r="BF203" s="44">
        <f t="shared" si="211"/>
        <v>60000</v>
      </c>
      <c r="BG203" s="80">
        <f t="shared" si="212"/>
        <v>22.378668846385782</v>
      </c>
      <c r="BH203" s="118"/>
      <c r="BI203" s="9">
        <f t="shared" si="213"/>
        <v>176</v>
      </c>
      <c r="BJ203" s="28">
        <f t="shared" si="214"/>
        <v>66.599999999999994</v>
      </c>
      <c r="BK203" s="28">
        <f t="shared" si="215"/>
        <v>5.5</v>
      </c>
      <c r="BL203" s="28">
        <f t="shared" si="216"/>
        <v>61.1</v>
      </c>
      <c r="BM203" s="28">
        <f t="shared" si="217"/>
        <v>3.1235333566714574</v>
      </c>
      <c r="BN203" s="28">
        <f t="shared" si="218"/>
        <v>57.976466643328543</v>
      </c>
      <c r="BO203" s="36">
        <f t="shared" si="219"/>
        <v>2024.3791044709767</v>
      </c>
      <c r="BP203" s="80">
        <f t="shared" si="220"/>
        <v>49.680644838976434</v>
      </c>
      <c r="BQ203" s="9">
        <f t="shared" si="221"/>
        <v>176</v>
      </c>
      <c r="BR203" s="28">
        <f t="shared" si="222"/>
        <v>76.53</v>
      </c>
      <c r="BS203" s="28">
        <f t="shared" si="223"/>
        <v>6.5</v>
      </c>
      <c r="BT203" s="28">
        <f t="shared" si="224"/>
        <v>70.03</v>
      </c>
      <c r="BU203" s="28">
        <f t="shared" si="225"/>
        <v>4.8104771319173052</v>
      </c>
      <c r="BV203" s="28">
        <f t="shared" si="226"/>
        <v>65.219522868082692</v>
      </c>
      <c r="BW203" s="36">
        <f t="shared" si="227"/>
        <v>2972.9765604481099</v>
      </c>
      <c r="BX203" s="80">
        <f t="shared" si="228"/>
        <v>57.087984227130136</v>
      </c>
      <c r="BY203" s="9">
        <f t="shared" si="229"/>
        <v>176</v>
      </c>
      <c r="BZ203" s="28">
        <f t="shared" si="230"/>
        <v>80.33</v>
      </c>
      <c r="CA203" s="28">
        <f t="shared" si="231"/>
        <v>7</v>
      </c>
      <c r="CB203" s="28">
        <f t="shared" si="232"/>
        <v>73.33</v>
      </c>
      <c r="CC203" s="28">
        <f t="shared" si="233"/>
        <v>6.4178732599439252</v>
      </c>
      <c r="CD203" s="28">
        <f t="shared" si="234"/>
        <v>66.912126740056067</v>
      </c>
      <c r="CE203" s="36">
        <f t="shared" si="235"/>
        <v>3783.8118292262989</v>
      </c>
      <c r="CF203" s="80">
        <f t="shared" si="236"/>
        <v>59.922615614338994</v>
      </c>
      <c r="CG203" s="9">
        <f t="shared" si="237"/>
        <v>0</v>
      </c>
      <c r="CH203" s="28">
        <f t="shared" si="238"/>
        <v>0</v>
      </c>
      <c r="CI203" s="28">
        <f t="shared" si="239"/>
        <v>0</v>
      </c>
      <c r="CJ203" s="28">
        <f t="shared" si="240"/>
        <v>0</v>
      </c>
      <c r="CK203" s="28">
        <f t="shared" si="241"/>
        <v>0</v>
      </c>
      <c r="CL203" s="28">
        <f t="shared" si="242"/>
        <v>0</v>
      </c>
      <c r="CM203" s="36">
        <f t="shared" si="243"/>
        <v>0</v>
      </c>
      <c r="CN203" s="80">
        <f t="shared" si="244"/>
        <v>0</v>
      </c>
      <c r="CO203" s="9">
        <f t="shared" si="245"/>
        <v>176</v>
      </c>
      <c r="CP203" s="28">
        <f t="shared" si="246"/>
        <v>650.65651834317919</v>
      </c>
      <c r="CQ203" s="28">
        <f t="shared" si="251"/>
        <v>53.5</v>
      </c>
      <c r="CR203" s="28">
        <f t="shared" si="252"/>
        <v>597.15651834317919</v>
      </c>
      <c r="CS203" s="28">
        <f t="shared" si="253"/>
        <v>36.632149310855077</v>
      </c>
      <c r="CT203" s="28">
        <f t="shared" si="254"/>
        <v>560.5243690323241</v>
      </c>
      <c r="CU203" s="36">
        <f t="shared" si="255"/>
        <v>21418.765217480723</v>
      </c>
      <c r="CV203" s="122">
        <f t="shared" si="256"/>
        <v>0</v>
      </c>
      <c r="CW203" s="125">
        <f t="shared" si="257"/>
        <v>597.15651834317919</v>
      </c>
      <c r="CX203" s="138">
        <f t="shared" si="258"/>
        <v>1127.1765183431792</v>
      </c>
    </row>
    <row r="204" spans="2:102" x14ac:dyDescent="0.3">
      <c r="B204" s="86">
        <v>177</v>
      </c>
      <c r="C204" s="155">
        <f t="shared" si="178"/>
        <v>1127.1765183431792</v>
      </c>
      <c r="D204" s="10">
        <f t="shared" si="179"/>
        <v>120</v>
      </c>
      <c r="E204" s="10">
        <f t="shared" si="180"/>
        <v>1007.1765183431792</v>
      </c>
      <c r="F204" s="10">
        <f t="shared" si="181"/>
        <v>54.842016807419384</v>
      </c>
      <c r="G204" s="10">
        <f t="shared" si="182"/>
        <v>952.33450153575973</v>
      </c>
      <c r="H204" s="10">
        <f t="shared" si="176"/>
        <v>92906.471986423116</v>
      </c>
      <c r="I204" s="146">
        <f t="shared" si="247"/>
        <v>-1007.1765183431792</v>
      </c>
      <c r="J204" s="147">
        <f t="shared" si="248"/>
        <v>-1127.1765183431792</v>
      </c>
      <c r="S204" s="86">
        <v>177</v>
      </c>
      <c r="T204" s="9">
        <f t="shared" si="183"/>
        <v>177</v>
      </c>
      <c r="U204" s="10">
        <f t="shared" si="184"/>
        <v>33.54</v>
      </c>
      <c r="V204" s="10">
        <f t="shared" si="185"/>
        <v>2.5</v>
      </c>
      <c r="W204" s="10">
        <f t="shared" si="186"/>
        <v>31.04</v>
      </c>
      <c r="X204" s="10">
        <f t="shared" si="187"/>
        <v>0.1540014293327423</v>
      </c>
      <c r="Y204" s="10">
        <f t="shared" si="188"/>
        <v>30.885998570667258</v>
      </c>
      <c r="Z204" s="10">
        <f t="shared" si="189"/>
        <v>92.315144895526586</v>
      </c>
      <c r="AA204" s="16">
        <f t="shared" si="190"/>
        <v>24.977722233203966</v>
      </c>
      <c r="AB204" s="6"/>
      <c r="AC204" s="9">
        <f t="shared" si="191"/>
        <v>177</v>
      </c>
      <c r="AD204" s="10">
        <f t="shared" si="192"/>
        <v>64.61</v>
      </c>
      <c r="AE204" s="10">
        <f t="shared" si="193"/>
        <v>5</v>
      </c>
      <c r="AF204" s="10">
        <f t="shared" si="194"/>
        <v>59.61</v>
      </c>
      <c r="AG204" s="10">
        <f t="shared" si="195"/>
        <v>1.102892913098797</v>
      </c>
      <c r="AH204" s="10">
        <f t="shared" si="196"/>
        <v>58.5071070869012</v>
      </c>
      <c r="AI204" s="10">
        <f t="shared" si="197"/>
        <v>768.66257773719656</v>
      </c>
      <c r="AJ204" s="16">
        <f t="shared" si="198"/>
        <v>48.115999805823144</v>
      </c>
      <c r="AK204" s="6"/>
      <c r="AL204" s="9">
        <f t="shared" si="199"/>
        <v>177</v>
      </c>
      <c r="AM204" s="10">
        <f t="shared" si="200"/>
        <v>124.91</v>
      </c>
      <c r="AN204" s="10">
        <f t="shared" si="201"/>
        <v>10</v>
      </c>
      <c r="AO204" s="10">
        <f t="shared" si="202"/>
        <v>114.91</v>
      </c>
      <c r="AP204" s="10">
        <f t="shared" si="203"/>
        <v>3.837045843060173</v>
      </c>
      <c r="AQ204" s="10">
        <f t="shared" si="204"/>
        <v>111.07295415693983</v>
      </c>
      <c r="AR204" s="10">
        <f t="shared" si="205"/>
        <v>2597.4299938855352</v>
      </c>
      <c r="AS204" s="16">
        <f t="shared" si="206"/>
        <v>93.022280386091452</v>
      </c>
      <c r="AU204" s="2"/>
      <c r="AV204" s="2"/>
      <c r="AW204" s="2"/>
      <c r="AX204" s="2"/>
      <c r="AY204" s="9">
        <f t="shared" si="207"/>
        <v>177</v>
      </c>
      <c r="AZ204" s="31">
        <f t="shared" si="208"/>
        <v>177</v>
      </c>
      <c r="BA204" s="31">
        <f t="shared" si="177"/>
        <v>0</v>
      </c>
      <c r="BB204" s="10">
        <f t="shared" si="249"/>
        <v>30</v>
      </c>
      <c r="BC204" s="28">
        <f t="shared" si="209"/>
        <v>30</v>
      </c>
      <c r="BD204" s="10">
        <f t="shared" si="210"/>
        <v>0</v>
      </c>
      <c r="BE204" s="10">
        <f t="shared" si="250"/>
        <v>0</v>
      </c>
      <c r="BF204" s="44">
        <f t="shared" si="211"/>
        <v>60000</v>
      </c>
      <c r="BG204" s="80">
        <f t="shared" si="212"/>
        <v>22.341433124511596</v>
      </c>
      <c r="BH204" s="118"/>
      <c r="BI204" s="9">
        <f t="shared" si="213"/>
        <v>177</v>
      </c>
      <c r="BJ204" s="28">
        <f t="shared" si="214"/>
        <v>66.599999999999994</v>
      </c>
      <c r="BK204" s="28">
        <f t="shared" si="215"/>
        <v>5.5</v>
      </c>
      <c r="BL204" s="28">
        <f t="shared" si="216"/>
        <v>61.1</v>
      </c>
      <c r="BM204" s="28">
        <f t="shared" si="217"/>
        <v>3.0365686567064647</v>
      </c>
      <c r="BN204" s="28">
        <f t="shared" si="218"/>
        <v>58.063431343293537</v>
      </c>
      <c r="BO204" s="36">
        <f t="shared" si="219"/>
        <v>1966.3156731276831</v>
      </c>
      <c r="BP204" s="80">
        <f t="shared" si="220"/>
        <v>49.597981536415745</v>
      </c>
      <c r="BQ204" s="9">
        <f t="shared" si="221"/>
        <v>177</v>
      </c>
      <c r="BR204" s="28">
        <f t="shared" si="222"/>
        <v>76.53</v>
      </c>
      <c r="BS204" s="28">
        <f t="shared" si="223"/>
        <v>6.5</v>
      </c>
      <c r="BT204" s="28">
        <f t="shared" si="224"/>
        <v>70.03</v>
      </c>
      <c r="BU204" s="28">
        <f t="shared" si="225"/>
        <v>4.7072128873761736</v>
      </c>
      <c r="BV204" s="28">
        <f t="shared" si="226"/>
        <v>65.322787112623828</v>
      </c>
      <c r="BW204" s="36">
        <f t="shared" si="227"/>
        <v>2907.6537733354862</v>
      </c>
      <c r="BX204" s="80">
        <f t="shared" si="228"/>
        <v>56.992995900629083</v>
      </c>
      <c r="BY204" s="9">
        <f t="shared" si="229"/>
        <v>177</v>
      </c>
      <c r="BZ204" s="28">
        <f t="shared" si="230"/>
        <v>80.33</v>
      </c>
      <c r="CA204" s="28">
        <f t="shared" si="231"/>
        <v>7</v>
      </c>
      <c r="CB204" s="28">
        <f t="shared" si="232"/>
        <v>73.33</v>
      </c>
      <c r="CC204" s="28">
        <f t="shared" si="233"/>
        <v>6.3063530487104984</v>
      </c>
      <c r="CD204" s="28">
        <f t="shared" si="234"/>
        <v>67.023646951289493</v>
      </c>
      <c r="CE204" s="36">
        <f t="shared" si="235"/>
        <v>3716.7881822750096</v>
      </c>
      <c r="CF204" s="80">
        <f t="shared" si="236"/>
        <v>59.82291076306722</v>
      </c>
      <c r="CG204" s="9">
        <f t="shared" si="237"/>
        <v>0</v>
      </c>
      <c r="CH204" s="28">
        <f t="shared" si="238"/>
        <v>0</v>
      </c>
      <c r="CI204" s="28">
        <f t="shared" si="239"/>
        <v>0</v>
      </c>
      <c r="CJ204" s="28">
        <f t="shared" si="240"/>
        <v>0</v>
      </c>
      <c r="CK204" s="28">
        <f t="shared" si="241"/>
        <v>0</v>
      </c>
      <c r="CL204" s="28">
        <f t="shared" si="242"/>
        <v>0</v>
      </c>
      <c r="CM204" s="36">
        <f t="shared" si="243"/>
        <v>0</v>
      </c>
      <c r="CN204" s="80">
        <f t="shared" si="244"/>
        <v>0</v>
      </c>
      <c r="CO204" s="9">
        <f t="shared" si="245"/>
        <v>177</v>
      </c>
      <c r="CP204" s="28">
        <f t="shared" si="246"/>
        <v>650.65651834317919</v>
      </c>
      <c r="CQ204" s="28">
        <f t="shared" si="251"/>
        <v>53.5</v>
      </c>
      <c r="CR204" s="28">
        <f t="shared" si="252"/>
        <v>597.15651834317919</v>
      </c>
      <c r="CS204" s="28">
        <f t="shared" si="253"/>
        <v>35.697942029134538</v>
      </c>
      <c r="CT204" s="28">
        <f t="shared" si="254"/>
        <v>561.45857631404465</v>
      </c>
      <c r="CU204" s="36">
        <f t="shared" si="255"/>
        <v>20857.306641166677</v>
      </c>
      <c r="CV204" s="122">
        <f t="shared" si="256"/>
        <v>0</v>
      </c>
      <c r="CW204" s="125">
        <f t="shared" si="257"/>
        <v>597.15651834317919</v>
      </c>
      <c r="CX204" s="138">
        <f t="shared" si="258"/>
        <v>1127.1765183431792</v>
      </c>
    </row>
    <row r="205" spans="2:102" x14ac:dyDescent="0.3">
      <c r="B205" s="86">
        <v>178</v>
      </c>
      <c r="C205" s="155">
        <f t="shared" si="178"/>
        <v>1127.1765183431792</v>
      </c>
      <c r="D205" s="10">
        <f t="shared" si="179"/>
        <v>120</v>
      </c>
      <c r="E205" s="10">
        <f t="shared" si="180"/>
        <v>1007.1765183431792</v>
      </c>
      <c r="F205" s="10">
        <f t="shared" si="181"/>
        <v>53.330053215982375</v>
      </c>
      <c r="G205" s="10">
        <f t="shared" si="182"/>
        <v>953.84646512719678</v>
      </c>
      <c r="H205" s="10">
        <f t="shared" si="176"/>
        <v>91952.625521295922</v>
      </c>
      <c r="I205" s="146">
        <f t="shared" si="247"/>
        <v>-1007.1765183431792</v>
      </c>
      <c r="J205" s="147">
        <f t="shared" si="248"/>
        <v>-1127.1765183431792</v>
      </c>
      <c r="S205" s="86">
        <v>178</v>
      </c>
      <c r="T205" s="9">
        <f t="shared" si="183"/>
        <v>178</v>
      </c>
      <c r="U205" s="10">
        <f t="shared" si="184"/>
        <v>33.54</v>
      </c>
      <c r="V205" s="10">
        <f t="shared" si="185"/>
        <v>2.5</v>
      </c>
      <c r="W205" s="10">
        <f t="shared" si="186"/>
        <v>31.04</v>
      </c>
      <c r="X205" s="10">
        <f t="shared" si="187"/>
        <v>0.11539393111940822</v>
      </c>
      <c r="Y205" s="10">
        <f t="shared" si="188"/>
        <v>30.924606068880593</v>
      </c>
      <c r="Z205" s="10">
        <f t="shared" si="189"/>
        <v>61.390538826645994</v>
      </c>
      <c r="AA205" s="16">
        <f t="shared" si="190"/>
        <v>24.936161963265189</v>
      </c>
      <c r="AB205" s="6"/>
      <c r="AC205" s="9">
        <f t="shared" si="191"/>
        <v>178</v>
      </c>
      <c r="AD205" s="10">
        <f t="shared" si="192"/>
        <v>64.61</v>
      </c>
      <c r="AE205" s="10">
        <f t="shared" si="193"/>
        <v>5</v>
      </c>
      <c r="AF205" s="10">
        <f t="shared" si="194"/>
        <v>59.61</v>
      </c>
      <c r="AG205" s="10">
        <f t="shared" si="195"/>
        <v>1.0248834369829287</v>
      </c>
      <c r="AH205" s="10">
        <f t="shared" si="196"/>
        <v>58.585116563017074</v>
      </c>
      <c r="AI205" s="10">
        <f t="shared" si="197"/>
        <v>710.07746117417946</v>
      </c>
      <c r="AJ205" s="16">
        <f t="shared" si="198"/>
        <v>48.035939905979845</v>
      </c>
      <c r="AK205" s="6"/>
      <c r="AL205" s="9">
        <f t="shared" si="199"/>
        <v>178</v>
      </c>
      <c r="AM205" s="10">
        <f t="shared" si="200"/>
        <v>124.91</v>
      </c>
      <c r="AN205" s="10">
        <f t="shared" si="201"/>
        <v>10</v>
      </c>
      <c r="AO205" s="10">
        <f t="shared" si="202"/>
        <v>114.91</v>
      </c>
      <c r="AP205" s="10">
        <f t="shared" si="203"/>
        <v>3.6796924913378422</v>
      </c>
      <c r="AQ205" s="10">
        <f t="shared" si="204"/>
        <v>111.23030750866215</v>
      </c>
      <c r="AR205" s="10">
        <f t="shared" si="205"/>
        <v>2486.1996863768732</v>
      </c>
      <c r="AS205" s="16">
        <f t="shared" si="206"/>
        <v>92.867501217395784</v>
      </c>
      <c r="AU205" s="2"/>
      <c r="AV205" s="2"/>
      <c r="AW205" s="2"/>
      <c r="AX205" s="2"/>
      <c r="AY205" s="9">
        <f t="shared" si="207"/>
        <v>178</v>
      </c>
      <c r="AZ205" s="31">
        <f t="shared" si="208"/>
        <v>178</v>
      </c>
      <c r="BA205" s="31">
        <f t="shared" si="177"/>
        <v>0</v>
      </c>
      <c r="BB205" s="10">
        <f t="shared" si="249"/>
        <v>30</v>
      </c>
      <c r="BC205" s="28">
        <f t="shared" si="209"/>
        <v>30</v>
      </c>
      <c r="BD205" s="10">
        <f t="shared" si="210"/>
        <v>0</v>
      </c>
      <c r="BE205" s="10">
        <f t="shared" si="250"/>
        <v>0</v>
      </c>
      <c r="BF205" s="44">
        <f t="shared" si="211"/>
        <v>60000</v>
      </c>
      <c r="BG205" s="80">
        <f t="shared" si="212"/>
        <v>22.304259358913406</v>
      </c>
      <c r="BH205" s="118"/>
      <c r="BI205" s="9">
        <f t="shared" si="213"/>
        <v>178</v>
      </c>
      <c r="BJ205" s="28">
        <f t="shared" si="214"/>
        <v>66.599999999999994</v>
      </c>
      <c r="BK205" s="28">
        <f t="shared" si="215"/>
        <v>5.5</v>
      </c>
      <c r="BL205" s="28">
        <f t="shared" si="216"/>
        <v>61.1</v>
      </c>
      <c r="BM205" s="28">
        <f t="shared" si="217"/>
        <v>2.9494735096915243</v>
      </c>
      <c r="BN205" s="28">
        <f t="shared" si="218"/>
        <v>58.150526490308479</v>
      </c>
      <c r="BO205" s="36">
        <f t="shared" si="219"/>
        <v>1908.1651466373746</v>
      </c>
      <c r="BP205" s="80">
        <f t="shared" si="220"/>
        <v>49.515455776787761</v>
      </c>
      <c r="BQ205" s="9">
        <f t="shared" si="221"/>
        <v>178</v>
      </c>
      <c r="BR205" s="28">
        <f t="shared" si="222"/>
        <v>76.53</v>
      </c>
      <c r="BS205" s="28">
        <f t="shared" si="223"/>
        <v>6.5</v>
      </c>
      <c r="BT205" s="28">
        <f t="shared" si="224"/>
        <v>70.03</v>
      </c>
      <c r="BU205" s="28">
        <f t="shared" si="225"/>
        <v>4.6037851411145203</v>
      </c>
      <c r="BV205" s="28">
        <f t="shared" si="226"/>
        <v>65.426214858885487</v>
      </c>
      <c r="BW205" s="36">
        <f t="shared" si="227"/>
        <v>2842.2275584766007</v>
      </c>
      <c r="BX205" s="80">
        <f t="shared" si="228"/>
        <v>56.898165624588103</v>
      </c>
      <c r="BY205" s="9">
        <f t="shared" si="229"/>
        <v>178</v>
      </c>
      <c r="BZ205" s="28">
        <f t="shared" si="230"/>
        <v>80.33</v>
      </c>
      <c r="CA205" s="28">
        <f t="shared" si="231"/>
        <v>7</v>
      </c>
      <c r="CB205" s="28">
        <f t="shared" si="232"/>
        <v>73.33</v>
      </c>
      <c r="CC205" s="28">
        <f t="shared" si="233"/>
        <v>6.1946469704583498</v>
      </c>
      <c r="CD205" s="28">
        <f t="shared" si="234"/>
        <v>67.135353029541648</v>
      </c>
      <c r="CE205" s="36">
        <f t="shared" si="235"/>
        <v>3649.6528292454677</v>
      </c>
      <c r="CF205" s="80">
        <f t="shared" si="236"/>
        <v>59.723371810050466</v>
      </c>
      <c r="CG205" s="9">
        <f t="shared" si="237"/>
        <v>0</v>
      </c>
      <c r="CH205" s="28">
        <f t="shared" si="238"/>
        <v>0</v>
      </c>
      <c r="CI205" s="28">
        <f t="shared" si="239"/>
        <v>0</v>
      </c>
      <c r="CJ205" s="28">
        <f t="shared" si="240"/>
        <v>0</v>
      </c>
      <c r="CK205" s="28">
        <f t="shared" si="241"/>
        <v>0</v>
      </c>
      <c r="CL205" s="28">
        <f t="shared" si="242"/>
        <v>0</v>
      </c>
      <c r="CM205" s="36">
        <f t="shared" si="243"/>
        <v>0</v>
      </c>
      <c r="CN205" s="80">
        <f t="shared" si="244"/>
        <v>0</v>
      </c>
      <c r="CO205" s="9">
        <f t="shared" si="245"/>
        <v>178</v>
      </c>
      <c r="CP205" s="28">
        <f t="shared" si="246"/>
        <v>650.65651834317919</v>
      </c>
      <c r="CQ205" s="28">
        <f t="shared" si="251"/>
        <v>53.5</v>
      </c>
      <c r="CR205" s="28">
        <f t="shared" si="252"/>
        <v>597.15651834317919</v>
      </c>
      <c r="CS205" s="28">
        <f t="shared" si="253"/>
        <v>34.762177735277795</v>
      </c>
      <c r="CT205" s="28">
        <f t="shared" si="254"/>
        <v>562.39434060790143</v>
      </c>
      <c r="CU205" s="36">
        <f t="shared" si="255"/>
        <v>20294.912300558775</v>
      </c>
      <c r="CV205" s="122">
        <f t="shared" si="256"/>
        <v>0</v>
      </c>
      <c r="CW205" s="125">
        <f t="shared" si="257"/>
        <v>597.15651834317919</v>
      </c>
      <c r="CX205" s="138">
        <f t="shared" si="258"/>
        <v>1127.1765183431792</v>
      </c>
    </row>
    <row r="206" spans="2:102" x14ac:dyDescent="0.3">
      <c r="B206" s="86">
        <v>179</v>
      </c>
      <c r="C206" s="155">
        <f t="shared" si="178"/>
        <v>1127.1765183431792</v>
      </c>
      <c r="D206" s="10">
        <f t="shared" si="179"/>
        <v>120</v>
      </c>
      <c r="E206" s="10">
        <f t="shared" si="180"/>
        <v>1007.1765183431792</v>
      </c>
      <c r="F206" s="10">
        <f t="shared" si="181"/>
        <v>51.815674248017203</v>
      </c>
      <c r="G206" s="10">
        <f t="shared" si="182"/>
        <v>955.36084409516195</v>
      </c>
      <c r="H206" s="10">
        <f t="shared" si="176"/>
        <v>90997.264677200757</v>
      </c>
      <c r="I206" s="146">
        <f t="shared" si="247"/>
        <v>-1007.1765183431792</v>
      </c>
      <c r="J206" s="147">
        <f t="shared" si="248"/>
        <v>-1127.1765183431792</v>
      </c>
      <c r="S206" s="86">
        <v>179</v>
      </c>
      <c r="T206" s="9">
        <f t="shared" si="183"/>
        <v>179</v>
      </c>
      <c r="U206" s="10">
        <f t="shared" si="184"/>
        <v>33.54</v>
      </c>
      <c r="V206" s="10">
        <f t="shared" si="185"/>
        <v>2.5</v>
      </c>
      <c r="W206" s="10">
        <f t="shared" si="186"/>
        <v>31.04</v>
      </c>
      <c r="X206" s="10">
        <f t="shared" si="187"/>
        <v>7.6738173533307488E-2</v>
      </c>
      <c r="Y206" s="10">
        <f t="shared" si="188"/>
        <v>30.963261826466692</v>
      </c>
      <c r="Z206" s="10">
        <f t="shared" si="189"/>
        <v>30.427277000179302</v>
      </c>
      <c r="AA206" s="16">
        <f t="shared" si="190"/>
        <v>24.894670845189868</v>
      </c>
      <c r="AB206" s="6"/>
      <c r="AC206" s="9">
        <f t="shared" si="191"/>
        <v>179</v>
      </c>
      <c r="AD206" s="10">
        <f t="shared" si="192"/>
        <v>64.61</v>
      </c>
      <c r="AE206" s="10">
        <f t="shared" si="193"/>
        <v>5</v>
      </c>
      <c r="AF206" s="10">
        <f t="shared" si="194"/>
        <v>59.61</v>
      </c>
      <c r="AG206" s="10">
        <f t="shared" si="195"/>
        <v>0.94676994823223926</v>
      </c>
      <c r="AH206" s="10">
        <f t="shared" si="196"/>
        <v>58.663230051767762</v>
      </c>
      <c r="AI206" s="10">
        <f t="shared" si="197"/>
        <v>651.41423112241171</v>
      </c>
      <c r="AJ206" s="16">
        <f t="shared" si="198"/>
        <v>47.956013217284358</v>
      </c>
      <c r="AK206" s="6"/>
      <c r="AL206" s="9">
        <f t="shared" si="199"/>
        <v>179</v>
      </c>
      <c r="AM206" s="10">
        <f t="shared" si="200"/>
        <v>124.91</v>
      </c>
      <c r="AN206" s="10">
        <f t="shared" si="201"/>
        <v>10</v>
      </c>
      <c r="AO206" s="10">
        <f t="shared" si="202"/>
        <v>114.91</v>
      </c>
      <c r="AP206" s="10">
        <f t="shared" si="203"/>
        <v>3.5221162223672375</v>
      </c>
      <c r="AQ206" s="10">
        <f t="shared" si="204"/>
        <v>111.38788377763277</v>
      </c>
      <c r="AR206" s="10">
        <f t="shared" si="205"/>
        <v>2374.8118025992403</v>
      </c>
      <c r="AS206" s="16">
        <f t="shared" si="206"/>
        <v>92.712979584754521</v>
      </c>
      <c r="AU206" s="2"/>
      <c r="AV206" s="2"/>
      <c r="AW206" s="2"/>
      <c r="AX206" s="2"/>
      <c r="AY206" s="9">
        <f t="shared" si="207"/>
        <v>179</v>
      </c>
      <c r="AZ206" s="31">
        <f t="shared" si="208"/>
        <v>179</v>
      </c>
      <c r="BA206" s="31">
        <f t="shared" si="177"/>
        <v>0</v>
      </c>
      <c r="BB206" s="10">
        <f t="shared" si="249"/>
        <v>30</v>
      </c>
      <c r="BC206" s="28">
        <f t="shared" si="209"/>
        <v>30</v>
      </c>
      <c r="BD206" s="10">
        <f t="shared" si="210"/>
        <v>0</v>
      </c>
      <c r="BE206" s="10">
        <f t="shared" si="250"/>
        <v>0</v>
      </c>
      <c r="BF206" s="44">
        <f t="shared" si="211"/>
        <v>60000</v>
      </c>
      <c r="BG206" s="80">
        <f t="shared" si="212"/>
        <v>22.267147446502566</v>
      </c>
      <c r="BH206" s="118"/>
      <c r="BI206" s="9">
        <f t="shared" si="213"/>
        <v>179</v>
      </c>
      <c r="BJ206" s="28">
        <f t="shared" si="214"/>
        <v>66.599999999999994</v>
      </c>
      <c r="BK206" s="28">
        <f t="shared" si="215"/>
        <v>5.5</v>
      </c>
      <c r="BL206" s="28">
        <f t="shared" si="216"/>
        <v>61.1</v>
      </c>
      <c r="BM206" s="28">
        <f t="shared" si="217"/>
        <v>2.8622477199560614</v>
      </c>
      <c r="BN206" s="28">
        <f t="shared" si="218"/>
        <v>58.237752280043942</v>
      </c>
      <c r="BO206" s="36">
        <f t="shared" si="219"/>
        <v>1849.9273943573307</v>
      </c>
      <c r="BP206" s="80">
        <f t="shared" si="220"/>
        <v>49.433067331235691</v>
      </c>
      <c r="BQ206" s="9">
        <f t="shared" si="221"/>
        <v>179</v>
      </c>
      <c r="BR206" s="28">
        <f t="shared" si="222"/>
        <v>76.53</v>
      </c>
      <c r="BS206" s="28">
        <f t="shared" si="223"/>
        <v>6.5</v>
      </c>
      <c r="BT206" s="28">
        <f t="shared" si="224"/>
        <v>70.03</v>
      </c>
      <c r="BU206" s="28">
        <f t="shared" si="225"/>
        <v>4.5001936342546172</v>
      </c>
      <c r="BV206" s="28">
        <f t="shared" si="226"/>
        <v>65.529806365745387</v>
      </c>
      <c r="BW206" s="36">
        <f t="shared" si="227"/>
        <v>2776.6977521108552</v>
      </c>
      <c r="BX206" s="80">
        <f t="shared" si="228"/>
        <v>56.803493136028045</v>
      </c>
      <c r="BY206" s="9">
        <f t="shared" si="229"/>
        <v>179</v>
      </c>
      <c r="BZ206" s="28">
        <f t="shared" si="230"/>
        <v>80.33</v>
      </c>
      <c r="CA206" s="28">
        <f t="shared" si="231"/>
        <v>7</v>
      </c>
      <c r="CB206" s="28">
        <f t="shared" si="232"/>
        <v>73.33</v>
      </c>
      <c r="CC206" s="28">
        <f t="shared" si="233"/>
        <v>6.0827547154091128</v>
      </c>
      <c r="CD206" s="28">
        <f t="shared" si="234"/>
        <v>67.247245284590889</v>
      </c>
      <c r="CE206" s="36">
        <f t="shared" si="235"/>
        <v>3582.4055839608768</v>
      </c>
      <c r="CF206" s="80">
        <f t="shared" si="236"/>
        <v>59.623998479251703</v>
      </c>
      <c r="CG206" s="9">
        <f t="shared" si="237"/>
        <v>0</v>
      </c>
      <c r="CH206" s="28">
        <f t="shared" si="238"/>
        <v>0</v>
      </c>
      <c r="CI206" s="28">
        <f t="shared" si="239"/>
        <v>0</v>
      </c>
      <c r="CJ206" s="28">
        <f t="shared" si="240"/>
        <v>0</v>
      </c>
      <c r="CK206" s="28">
        <f t="shared" si="241"/>
        <v>0</v>
      </c>
      <c r="CL206" s="28">
        <f t="shared" si="242"/>
        <v>0</v>
      </c>
      <c r="CM206" s="36">
        <f t="shared" si="243"/>
        <v>0</v>
      </c>
      <c r="CN206" s="80">
        <f t="shared" si="244"/>
        <v>0</v>
      </c>
      <c r="CO206" s="9">
        <f t="shared" si="245"/>
        <v>179</v>
      </c>
      <c r="CP206" s="28">
        <f t="shared" si="246"/>
        <v>650.65651834317919</v>
      </c>
      <c r="CQ206" s="28">
        <f t="shared" si="251"/>
        <v>53.5</v>
      </c>
      <c r="CR206" s="28">
        <f t="shared" si="252"/>
        <v>597.15651834317919</v>
      </c>
      <c r="CS206" s="28">
        <f t="shared" si="253"/>
        <v>33.824853834264623</v>
      </c>
      <c r="CT206" s="28">
        <f t="shared" si="254"/>
        <v>563.33166450891451</v>
      </c>
      <c r="CU206" s="36">
        <f t="shared" si="255"/>
        <v>19731.580636049861</v>
      </c>
      <c r="CV206" s="122">
        <f t="shared" si="256"/>
        <v>0</v>
      </c>
      <c r="CW206" s="125">
        <f t="shared" si="257"/>
        <v>597.15651834317919</v>
      </c>
      <c r="CX206" s="138">
        <f t="shared" si="258"/>
        <v>1127.1765183431792</v>
      </c>
    </row>
    <row r="207" spans="2:102" x14ac:dyDescent="0.3">
      <c r="B207" s="86">
        <v>180</v>
      </c>
      <c r="C207" s="155">
        <f t="shared" si="178"/>
        <v>1127.1765183431792</v>
      </c>
      <c r="D207" s="10">
        <f t="shared" si="179"/>
        <v>120</v>
      </c>
      <c r="E207" s="10">
        <f t="shared" si="180"/>
        <v>1007.1765183431792</v>
      </c>
      <c r="F207" s="10">
        <f t="shared" si="181"/>
        <v>50.298876023825116</v>
      </c>
      <c r="G207" s="10">
        <f t="shared" si="182"/>
        <v>956.87764231935398</v>
      </c>
      <c r="H207" s="10">
        <f t="shared" si="176"/>
        <v>90040.387034881394</v>
      </c>
      <c r="I207" s="146">
        <f t="shared" si="247"/>
        <v>-1007.1765183431792</v>
      </c>
      <c r="J207" s="147">
        <f t="shared" si="248"/>
        <v>-1127.1765183431792</v>
      </c>
      <c r="S207" s="86">
        <v>180</v>
      </c>
      <c r="T207" s="9">
        <f t="shared" si="183"/>
        <v>180</v>
      </c>
      <c r="U207" s="10">
        <f t="shared" si="184"/>
        <v>32.965311096429531</v>
      </c>
      <c r="V207" s="10">
        <f t="shared" si="185"/>
        <v>2.5</v>
      </c>
      <c r="W207" s="10">
        <f t="shared" si="186"/>
        <v>30.465311096429527</v>
      </c>
      <c r="X207" s="10">
        <f t="shared" si="187"/>
        <v>3.8034096250224129E-2</v>
      </c>
      <c r="Y207" s="10">
        <f t="shared" si="188"/>
        <v>30.427277000179302</v>
      </c>
      <c r="Z207" s="10">
        <f t="shared" si="189"/>
        <v>0</v>
      </c>
      <c r="AA207" s="16">
        <f t="shared" si="190"/>
        <v>24.427402422762846</v>
      </c>
      <c r="AB207" s="6"/>
      <c r="AC207" s="9">
        <f t="shared" si="191"/>
        <v>180</v>
      </c>
      <c r="AD207" s="10">
        <f t="shared" si="192"/>
        <v>64.61</v>
      </c>
      <c r="AE207" s="10">
        <f t="shared" si="193"/>
        <v>5</v>
      </c>
      <c r="AF207" s="10">
        <f t="shared" si="194"/>
        <v>59.61</v>
      </c>
      <c r="AG207" s="10">
        <f t="shared" si="195"/>
        <v>0.8685523081632156</v>
      </c>
      <c r="AH207" s="10">
        <f t="shared" si="196"/>
        <v>58.741447691836782</v>
      </c>
      <c r="AI207" s="10">
        <f t="shared" si="197"/>
        <v>592.6727834305749</v>
      </c>
      <c r="AJ207" s="16">
        <f t="shared" si="198"/>
        <v>47.876219518087545</v>
      </c>
      <c r="AK207" s="6"/>
      <c r="AL207" s="9">
        <f t="shared" si="199"/>
        <v>180</v>
      </c>
      <c r="AM207" s="10">
        <f t="shared" si="200"/>
        <v>124.91</v>
      </c>
      <c r="AN207" s="10">
        <f t="shared" si="201"/>
        <v>10</v>
      </c>
      <c r="AO207" s="10">
        <f t="shared" si="202"/>
        <v>114.91</v>
      </c>
      <c r="AP207" s="10">
        <f t="shared" si="203"/>
        <v>3.3643167203489242</v>
      </c>
      <c r="AQ207" s="10">
        <f t="shared" si="204"/>
        <v>111.54568327965107</v>
      </c>
      <c r="AR207" s="10">
        <f t="shared" si="205"/>
        <v>2263.2661193195891</v>
      </c>
      <c r="AS207" s="16">
        <f t="shared" si="206"/>
        <v>92.558715059655086</v>
      </c>
      <c r="AU207" s="2"/>
      <c r="AV207" s="2"/>
      <c r="AW207" s="2"/>
      <c r="AX207" s="2"/>
      <c r="AY207" s="9">
        <f t="shared" si="207"/>
        <v>180</v>
      </c>
      <c r="AZ207" s="31">
        <f t="shared" si="208"/>
        <v>180</v>
      </c>
      <c r="BA207" s="31">
        <f t="shared" si="177"/>
        <v>0</v>
      </c>
      <c r="BB207" s="10">
        <f t="shared" si="249"/>
        <v>30</v>
      </c>
      <c r="BC207" s="28">
        <f t="shared" si="209"/>
        <v>30</v>
      </c>
      <c r="BD207" s="10">
        <f t="shared" si="210"/>
        <v>0</v>
      </c>
      <c r="BE207" s="10">
        <f t="shared" si="250"/>
        <v>0</v>
      </c>
      <c r="BF207" s="44">
        <f t="shared" si="211"/>
        <v>60000</v>
      </c>
      <c r="BG207" s="80">
        <f t="shared" si="212"/>
        <v>22.230097284361964</v>
      </c>
      <c r="BH207" s="118"/>
      <c r="BI207" s="9">
        <f t="shared" si="213"/>
        <v>180</v>
      </c>
      <c r="BJ207" s="28">
        <f t="shared" si="214"/>
        <v>66.599999999999994</v>
      </c>
      <c r="BK207" s="28">
        <f t="shared" si="215"/>
        <v>5.5</v>
      </c>
      <c r="BL207" s="28">
        <f t="shared" si="216"/>
        <v>61.1</v>
      </c>
      <c r="BM207" s="28">
        <f t="shared" si="217"/>
        <v>2.7748910915359963</v>
      </c>
      <c r="BN207" s="28">
        <f t="shared" si="218"/>
        <v>58.325108908464003</v>
      </c>
      <c r="BO207" s="36">
        <f t="shared" si="219"/>
        <v>1791.6022854488667</v>
      </c>
      <c r="BP207" s="80">
        <f t="shared" si="220"/>
        <v>49.350815971283552</v>
      </c>
      <c r="BQ207" s="9">
        <f t="shared" si="221"/>
        <v>180</v>
      </c>
      <c r="BR207" s="28">
        <f t="shared" si="222"/>
        <v>76.53</v>
      </c>
      <c r="BS207" s="28">
        <f t="shared" si="223"/>
        <v>6.5</v>
      </c>
      <c r="BT207" s="28">
        <f t="shared" si="224"/>
        <v>70.03</v>
      </c>
      <c r="BU207" s="28">
        <f t="shared" si="225"/>
        <v>4.3964381075088541</v>
      </c>
      <c r="BV207" s="28">
        <f t="shared" si="226"/>
        <v>65.633561892491144</v>
      </c>
      <c r="BW207" s="36">
        <f t="shared" si="227"/>
        <v>2711.0641902183638</v>
      </c>
      <c r="BX207" s="80">
        <f t="shared" si="228"/>
        <v>56.70897817240737</v>
      </c>
      <c r="BY207" s="9">
        <f t="shared" si="229"/>
        <v>180</v>
      </c>
      <c r="BZ207" s="28">
        <f t="shared" si="230"/>
        <v>80.33</v>
      </c>
      <c r="CA207" s="28">
        <f t="shared" si="231"/>
        <v>7</v>
      </c>
      <c r="CB207" s="28">
        <f t="shared" si="232"/>
        <v>73.33</v>
      </c>
      <c r="CC207" s="28">
        <f t="shared" si="233"/>
        <v>5.9706759732681283</v>
      </c>
      <c r="CD207" s="28">
        <f t="shared" si="234"/>
        <v>67.359324026731869</v>
      </c>
      <c r="CE207" s="36">
        <f t="shared" si="235"/>
        <v>3515.0462599341449</v>
      </c>
      <c r="CF207" s="80">
        <f t="shared" si="236"/>
        <v>59.524790495093214</v>
      </c>
      <c r="CG207" s="9">
        <f t="shared" si="237"/>
        <v>0</v>
      </c>
      <c r="CH207" s="28">
        <f t="shared" si="238"/>
        <v>0</v>
      </c>
      <c r="CI207" s="28">
        <f t="shared" si="239"/>
        <v>0</v>
      </c>
      <c r="CJ207" s="28">
        <f t="shared" si="240"/>
        <v>0</v>
      </c>
      <c r="CK207" s="28">
        <f t="shared" si="241"/>
        <v>0</v>
      </c>
      <c r="CL207" s="28">
        <f t="shared" si="242"/>
        <v>0</v>
      </c>
      <c r="CM207" s="36">
        <f t="shared" si="243"/>
        <v>0</v>
      </c>
      <c r="CN207" s="80">
        <f t="shared" si="244"/>
        <v>0</v>
      </c>
      <c r="CO207" s="9">
        <f t="shared" si="245"/>
        <v>180</v>
      </c>
      <c r="CP207" s="28">
        <f t="shared" si="246"/>
        <v>651.23120724674959</v>
      </c>
      <c r="CQ207" s="28">
        <f t="shared" si="251"/>
        <v>53.5</v>
      </c>
      <c r="CR207" s="28">
        <f t="shared" si="252"/>
        <v>597.73120724674959</v>
      </c>
      <c r="CS207" s="28">
        <f t="shared" si="253"/>
        <v>32.885967726749769</v>
      </c>
      <c r="CT207" s="28">
        <f t="shared" si="254"/>
        <v>564.84523951999984</v>
      </c>
      <c r="CU207" s="36">
        <f t="shared" si="255"/>
        <v>19166.735396529861</v>
      </c>
      <c r="CV207" s="122">
        <f t="shared" si="256"/>
        <v>0</v>
      </c>
      <c r="CW207" s="125">
        <f t="shared" si="257"/>
        <v>597.73120724674959</v>
      </c>
      <c r="CX207" s="138">
        <f t="shared" si="258"/>
        <v>1127.1765183431792</v>
      </c>
    </row>
    <row r="208" spans="2:102" x14ac:dyDescent="0.3">
      <c r="B208" s="86">
        <v>181</v>
      </c>
      <c r="C208" s="155">
        <f t="shared" si="178"/>
        <v>1127.1765183431792</v>
      </c>
      <c r="D208" s="10">
        <f t="shared" si="179"/>
        <v>117.5</v>
      </c>
      <c r="E208" s="10">
        <f t="shared" si="180"/>
        <v>1009.6765183431792</v>
      </c>
      <c r="F208" s="10">
        <f t="shared" si="181"/>
        <v>48.779415203735908</v>
      </c>
      <c r="G208" s="10">
        <f t="shared" si="182"/>
        <v>960.89710313944329</v>
      </c>
      <c r="H208" s="10">
        <f t="shared" si="176"/>
        <v>89079.489931741962</v>
      </c>
      <c r="I208" s="146">
        <f t="shared" si="247"/>
        <v>-1009.6765183431792</v>
      </c>
      <c r="J208" s="147">
        <f t="shared" si="248"/>
        <v>-1127.1765183431792</v>
      </c>
      <c r="S208" s="86">
        <v>181</v>
      </c>
      <c r="T208" s="9">
        <f t="shared" si="183"/>
        <v>0</v>
      </c>
      <c r="U208" s="10">
        <f t="shared" si="184"/>
        <v>0</v>
      </c>
      <c r="V208" s="10">
        <f t="shared" si="185"/>
        <v>0</v>
      </c>
      <c r="W208" s="10">
        <f t="shared" si="186"/>
        <v>0</v>
      </c>
      <c r="X208" s="10">
        <f t="shared" si="187"/>
        <v>0</v>
      </c>
      <c r="Y208" s="10">
        <f t="shared" si="188"/>
        <v>0</v>
      </c>
      <c r="Z208" s="10">
        <f t="shared" si="189"/>
        <v>0</v>
      </c>
      <c r="AA208" s="16">
        <f t="shared" si="190"/>
        <v>0</v>
      </c>
      <c r="AB208" s="6"/>
      <c r="AC208" s="9">
        <f t="shared" si="191"/>
        <v>181</v>
      </c>
      <c r="AD208" s="10">
        <f t="shared" si="192"/>
        <v>64.61</v>
      </c>
      <c r="AE208" s="10">
        <f t="shared" si="193"/>
        <v>5</v>
      </c>
      <c r="AF208" s="10">
        <f t="shared" si="194"/>
        <v>59.61</v>
      </c>
      <c r="AG208" s="10">
        <f t="shared" si="195"/>
        <v>0.79023037790743322</v>
      </c>
      <c r="AH208" s="10">
        <f t="shared" si="196"/>
        <v>58.819769622092565</v>
      </c>
      <c r="AI208" s="10">
        <f t="shared" si="197"/>
        <v>533.85301380848227</v>
      </c>
      <c r="AJ208" s="16">
        <f t="shared" si="198"/>
        <v>47.796558587109033</v>
      </c>
      <c r="AK208" s="6"/>
      <c r="AL208" s="9">
        <f t="shared" si="199"/>
        <v>181</v>
      </c>
      <c r="AM208" s="10">
        <f t="shared" si="200"/>
        <v>124.91</v>
      </c>
      <c r="AN208" s="10">
        <f t="shared" si="201"/>
        <v>10</v>
      </c>
      <c r="AO208" s="10">
        <f t="shared" si="202"/>
        <v>114.91</v>
      </c>
      <c r="AP208" s="10">
        <f t="shared" si="203"/>
        <v>3.2062936690360844</v>
      </c>
      <c r="AQ208" s="10">
        <f t="shared" si="204"/>
        <v>111.70370633096391</v>
      </c>
      <c r="AR208" s="10">
        <f t="shared" si="205"/>
        <v>2151.5624129886251</v>
      </c>
      <c r="AS208" s="16">
        <f t="shared" si="206"/>
        <v>92.404707214297929</v>
      </c>
      <c r="AU208" s="2"/>
      <c r="AV208" s="2"/>
      <c r="AW208" s="2"/>
      <c r="AX208" s="2"/>
      <c r="AY208" s="9">
        <f t="shared" si="207"/>
        <v>181</v>
      </c>
      <c r="AZ208" s="31">
        <f t="shared" si="208"/>
        <v>0</v>
      </c>
      <c r="BA208" s="31">
        <f t="shared" si="177"/>
        <v>1</v>
      </c>
      <c r="BB208" s="10">
        <f t="shared" si="249"/>
        <v>530</v>
      </c>
      <c r="BC208" s="28">
        <f t="shared" si="209"/>
        <v>30</v>
      </c>
      <c r="BD208" s="10">
        <f t="shared" si="210"/>
        <v>500</v>
      </c>
      <c r="BE208" s="10">
        <f t="shared" si="250"/>
        <v>500</v>
      </c>
      <c r="BF208" s="44">
        <f t="shared" si="211"/>
        <v>59500</v>
      </c>
      <c r="BG208" s="80">
        <f t="shared" si="212"/>
        <v>392.07825493217439</v>
      </c>
      <c r="BH208" s="118"/>
      <c r="BI208" s="9">
        <f t="shared" si="213"/>
        <v>181</v>
      </c>
      <c r="BJ208" s="28">
        <f t="shared" si="214"/>
        <v>66.599999999999994</v>
      </c>
      <c r="BK208" s="28">
        <f t="shared" si="215"/>
        <v>5.5</v>
      </c>
      <c r="BL208" s="28">
        <f t="shared" si="216"/>
        <v>61.1</v>
      </c>
      <c r="BM208" s="28">
        <f t="shared" si="217"/>
        <v>2.6874034281732997</v>
      </c>
      <c r="BN208" s="28">
        <f t="shared" si="218"/>
        <v>58.412596571826704</v>
      </c>
      <c r="BO208" s="36">
        <f t="shared" si="219"/>
        <v>1733.18968887704</v>
      </c>
      <c r="BP208" s="80">
        <f t="shared" si="220"/>
        <v>49.268701468835495</v>
      </c>
      <c r="BQ208" s="9">
        <f t="shared" si="221"/>
        <v>181</v>
      </c>
      <c r="BR208" s="28">
        <f t="shared" si="222"/>
        <v>76.53</v>
      </c>
      <c r="BS208" s="28">
        <f t="shared" si="223"/>
        <v>6.5</v>
      </c>
      <c r="BT208" s="28">
        <f t="shared" si="224"/>
        <v>70.03</v>
      </c>
      <c r="BU208" s="28">
        <f t="shared" si="225"/>
        <v>4.2925183011790757</v>
      </c>
      <c r="BV208" s="28">
        <f t="shared" si="226"/>
        <v>65.737481698820929</v>
      </c>
      <c r="BW208" s="36">
        <f t="shared" si="227"/>
        <v>2645.326708519543</v>
      </c>
      <c r="BX208" s="80">
        <f t="shared" si="228"/>
        <v>56.614620471621336</v>
      </c>
      <c r="BY208" s="9">
        <f t="shared" si="229"/>
        <v>181</v>
      </c>
      <c r="BZ208" s="28">
        <f t="shared" si="230"/>
        <v>80.33</v>
      </c>
      <c r="CA208" s="28">
        <f t="shared" si="231"/>
        <v>7</v>
      </c>
      <c r="CB208" s="28">
        <f t="shared" si="232"/>
        <v>73.33</v>
      </c>
      <c r="CC208" s="28">
        <f t="shared" si="233"/>
        <v>5.8584104332235754</v>
      </c>
      <c r="CD208" s="28">
        <f t="shared" si="234"/>
        <v>67.47158956677643</v>
      </c>
      <c r="CE208" s="36">
        <f t="shared" si="235"/>
        <v>3447.5746703673685</v>
      </c>
      <c r="CF208" s="80">
        <f t="shared" si="236"/>
        <v>59.425747582455791</v>
      </c>
      <c r="CG208" s="9">
        <f t="shared" si="237"/>
        <v>0</v>
      </c>
      <c r="CH208" s="28">
        <f t="shared" si="238"/>
        <v>0</v>
      </c>
      <c r="CI208" s="28">
        <f t="shared" si="239"/>
        <v>0</v>
      </c>
      <c r="CJ208" s="28">
        <f t="shared" si="240"/>
        <v>0</v>
      </c>
      <c r="CK208" s="28">
        <f t="shared" si="241"/>
        <v>0</v>
      </c>
      <c r="CL208" s="28">
        <f t="shared" si="242"/>
        <v>0</v>
      </c>
      <c r="CM208" s="36">
        <f t="shared" si="243"/>
        <v>0</v>
      </c>
      <c r="CN208" s="80">
        <f t="shared" si="244"/>
        <v>0</v>
      </c>
      <c r="CO208" s="9">
        <f t="shared" si="245"/>
        <v>181</v>
      </c>
      <c r="CP208" s="28">
        <f t="shared" si="246"/>
        <v>184.19651834317915</v>
      </c>
      <c r="CQ208" s="28">
        <f t="shared" si="251"/>
        <v>53.5</v>
      </c>
      <c r="CR208" s="28">
        <f t="shared" si="252"/>
        <v>130.69651834317915</v>
      </c>
      <c r="CS208" s="28">
        <f t="shared" si="253"/>
        <v>31.944558994216436</v>
      </c>
      <c r="CT208" s="28">
        <f t="shared" si="254"/>
        <v>98.751959348962714</v>
      </c>
      <c r="CU208" s="36">
        <f t="shared" si="255"/>
        <v>19067.983437180897</v>
      </c>
      <c r="CV208" s="122">
        <f t="shared" si="256"/>
        <v>0</v>
      </c>
      <c r="CW208" s="125">
        <f t="shared" si="257"/>
        <v>130.69651834317915</v>
      </c>
      <c r="CX208" s="138">
        <f t="shared" si="258"/>
        <v>1127.1765183431792</v>
      </c>
    </row>
    <row r="209" spans="2:102" x14ac:dyDescent="0.3">
      <c r="B209" s="86">
        <v>182</v>
      </c>
      <c r="C209" s="155">
        <f t="shared" si="178"/>
        <v>1127.1765183431792</v>
      </c>
      <c r="D209" s="10">
        <f t="shared" si="179"/>
        <v>117.5</v>
      </c>
      <c r="E209" s="10">
        <f t="shared" si="180"/>
        <v>1009.6765183431792</v>
      </c>
      <c r="F209" s="10">
        <f t="shared" si="181"/>
        <v>48.073999437863804</v>
      </c>
      <c r="G209" s="10">
        <f t="shared" si="182"/>
        <v>961.60251890531538</v>
      </c>
      <c r="H209" s="10">
        <f t="shared" si="176"/>
        <v>88117.88741283663</v>
      </c>
      <c r="I209" s="146">
        <f t="shared" si="247"/>
        <v>-1009.6765183431792</v>
      </c>
      <c r="J209" s="147">
        <f t="shared" si="248"/>
        <v>-1127.1765183431792</v>
      </c>
      <c r="S209" s="86">
        <v>182</v>
      </c>
      <c r="T209" s="9">
        <f t="shared" si="183"/>
        <v>0</v>
      </c>
      <c r="U209" s="10">
        <f t="shared" si="184"/>
        <v>0</v>
      </c>
      <c r="V209" s="10">
        <f t="shared" si="185"/>
        <v>0</v>
      </c>
      <c r="W209" s="10">
        <f t="shared" si="186"/>
        <v>0</v>
      </c>
      <c r="X209" s="10">
        <f t="shared" si="187"/>
        <v>0</v>
      </c>
      <c r="Y209" s="10">
        <f t="shared" si="188"/>
        <v>0</v>
      </c>
      <c r="Z209" s="10">
        <f t="shared" si="189"/>
        <v>0</v>
      </c>
      <c r="AA209" s="16">
        <f t="shared" si="190"/>
        <v>0</v>
      </c>
      <c r="AB209" s="6"/>
      <c r="AC209" s="9">
        <f t="shared" si="191"/>
        <v>182</v>
      </c>
      <c r="AD209" s="10">
        <f t="shared" si="192"/>
        <v>64.61</v>
      </c>
      <c r="AE209" s="10">
        <f t="shared" si="193"/>
        <v>5</v>
      </c>
      <c r="AF209" s="10">
        <f t="shared" si="194"/>
        <v>59.61</v>
      </c>
      <c r="AG209" s="10">
        <f t="shared" si="195"/>
        <v>0.71180401841130969</v>
      </c>
      <c r="AH209" s="10">
        <f t="shared" si="196"/>
        <v>58.898195981588692</v>
      </c>
      <c r="AI209" s="10">
        <f t="shared" si="197"/>
        <v>474.95481782689359</v>
      </c>
      <c r="AJ209" s="16">
        <f t="shared" si="198"/>
        <v>47.717030203436629</v>
      </c>
      <c r="AK209" s="6"/>
      <c r="AL209" s="9">
        <f t="shared" si="199"/>
        <v>182</v>
      </c>
      <c r="AM209" s="10">
        <f t="shared" si="200"/>
        <v>124.91</v>
      </c>
      <c r="AN209" s="10">
        <f t="shared" si="201"/>
        <v>10</v>
      </c>
      <c r="AO209" s="10">
        <f t="shared" si="202"/>
        <v>114.91</v>
      </c>
      <c r="AP209" s="10">
        <f t="shared" si="203"/>
        <v>3.0480467517338856</v>
      </c>
      <c r="AQ209" s="10">
        <f t="shared" si="204"/>
        <v>111.8619532482661</v>
      </c>
      <c r="AR209" s="10">
        <f t="shared" si="205"/>
        <v>2039.7004597403588</v>
      </c>
      <c r="AS209" s="16">
        <f t="shared" si="206"/>
        <v>92.250955621595253</v>
      </c>
      <c r="AU209" s="2"/>
      <c r="AV209" s="2"/>
      <c r="AW209" s="2"/>
      <c r="AX209" s="2"/>
      <c r="AY209" s="9">
        <f t="shared" si="207"/>
        <v>182</v>
      </c>
      <c r="AZ209" s="31">
        <f t="shared" si="208"/>
        <v>0</v>
      </c>
      <c r="BA209" s="31">
        <f t="shared" si="177"/>
        <v>2</v>
      </c>
      <c r="BB209" s="10">
        <f t="shared" si="249"/>
        <v>530</v>
      </c>
      <c r="BC209" s="28">
        <f t="shared" si="209"/>
        <v>30</v>
      </c>
      <c r="BD209" s="10">
        <f t="shared" si="210"/>
        <v>500</v>
      </c>
      <c r="BE209" s="10">
        <f t="shared" si="250"/>
        <v>500</v>
      </c>
      <c r="BF209" s="44">
        <f t="shared" si="211"/>
        <v>59000</v>
      </c>
      <c r="BG209" s="80">
        <f t="shared" si="212"/>
        <v>391.42587846806089</v>
      </c>
      <c r="BH209" s="118"/>
      <c r="BI209" s="9">
        <f t="shared" si="213"/>
        <v>182</v>
      </c>
      <c r="BJ209" s="28">
        <f t="shared" si="214"/>
        <v>66.599999999999994</v>
      </c>
      <c r="BK209" s="28">
        <f t="shared" si="215"/>
        <v>5.5</v>
      </c>
      <c r="BL209" s="28">
        <f t="shared" si="216"/>
        <v>61.1</v>
      </c>
      <c r="BM209" s="28">
        <f t="shared" si="217"/>
        <v>2.5997845333155598</v>
      </c>
      <c r="BN209" s="28">
        <f t="shared" si="218"/>
        <v>58.500215466684445</v>
      </c>
      <c r="BO209" s="36">
        <f t="shared" si="219"/>
        <v>1674.6894734103555</v>
      </c>
      <c r="BP209" s="80">
        <f t="shared" si="220"/>
        <v>49.186723596175199</v>
      </c>
      <c r="BQ209" s="9">
        <f t="shared" si="221"/>
        <v>182</v>
      </c>
      <c r="BR209" s="28">
        <f t="shared" si="222"/>
        <v>76.53</v>
      </c>
      <c r="BS209" s="28">
        <f t="shared" si="223"/>
        <v>6.5</v>
      </c>
      <c r="BT209" s="28">
        <f t="shared" si="224"/>
        <v>70.03</v>
      </c>
      <c r="BU209" s="28">
        <f t="shared" si="225"/>
        <v>4.1884339551559426</v>
      </c>
      <c r="BV209" s="28">
        <f t="shared" si="226"/>
        <v>65.841566044844058</v>
      </c>
      <c r="BW209" s="36">
        <f t="shared" si="227"/>
        <v>2579.4851424746989</v>
      </c>
      <c r="BX209" s="80">
        <f t="shared" si="228"/>
        <v>56.520419772001325</v>
      </c>
      <c r="BY209" s="9">
        <f t="shared" si="229"/>
        <v>182</v>
      </c>
      <c r="BZ209" s="28">
        <f t="shared" si="230"/>
        <v>80.33</v>
      </c>
      <c r="CA209" s="28">
        <f t="shared" si="231"/>
        <v>7</v>
      </c>
      <c r="CB209" s="28">
        <f t="shared" si="232"/>
        <v>73.33</v>
      </c>
      <c r="CC209" s="28">
        <f t="shared" si="233"/>
        <v>5.745957783945614</v>
      </c>
      <c r="CD209" s="28">
        <f t="shared" si="234"/>
        <v>67.584042216054385</v>
      </c>
      <c r="CE209" s="36">
        <f t="shared" si="235"/>
        <v>3379.990628151314</v>
      </c>
      <c r="CF209" s="80">
        <f t="shared" si="236"/>
        <v>59.326869466677984</v>
      </c>
      <c r="CG209" s="9">
        <f t="shared" si="237"/>
        <v>0</v>
      </c>
      <c r="CH209" s="28">
        <f t="shared" si="238"/>
        <v>0</v>
      </c>
      <c r="CI209" s="28">
        <f t="shared" si="239"/>
        <v>0</v>
      </c>
      <c r="CJ209" s="28">
        <f t="shared" si="240"/>
        <v>0</v>
      </c>
      <c r="CK209" s="28">
        <f t="shared" si="241"/>
        <v>0</v>
      </c>
      <c r="CL209" s="28">
        <f t="shared" si="242"/>
        <v>0</v>
      </c>
      <c r="CM209" s="36">
        <f t="shared" si="243"/>
        <v>0</v>
      </c>
      <c r="CN209" s="80">
        <f t="shared" si="244"/>
        <v>0</v>
      </c>
      <c r="CO209" s="9">
        <f t="shared" si="245"/>
        <v>182</v>
      </c>
      <c r="CP209" s="28">
        <f t="shared" si="246"/>
        <v>184.19651834317915</v>
      </c>
      <c r="CQ209" s="28">
        <f t="shared" si="251"/>
        <v>53.5</v>
      </c>
      <c r="CR209" s="28">
        <f t="shared" si="252"/>
        <v>130.69651834317915</v>
      </c>
      <c r="CS209" s="28">
        <f t="shared" si="253"/>
        <v>31.779972395301495</v>
      </c>
      <c r="CT209" s="28">
        <f t="shared" si="254"/>
        <v>98.916545947877651</v>
      </c>
      <c r="CU209" s="36">
        <f t="shared" si="255"/>
        <v>18969.066891233018</v>
      </c>
      <c r="CV209" s="122">
        <f t="shared" si="256"/>
        <v>0</v>
      </c>
      <c r="CW209" s="125">
        <f t="shared" si="257"/>
        <v>130.69651834317915</v>
      </c>
      <c r="CX209" s="138">
        <f t="shared" si="258"/>
        <v>1127.1765183431792</v>
      </c>
    </row>
    <row r="210" spans="2:102" x14ac:dyDescent="0.3">
      <c r="B210" s="86">
        <v>183</v>
      </c>
      <c r="C210" s="155">
        <f t="shared" si="178"/>
        <v>1127.1765183431792</v>
      </c>
      <c r="D210" s="10">
        <f t="shared" si="179"/>
        <v>117.5</v>
      </c>
      <c r="E210" s="10">
        <f t="shared" si="180"/>
        <v>1009.6765183431792</v>
      </c>
      <c r="F210" s="10">
        <f t="shared" si="181"/>
        <v>47.367496959742397</v>
      </c>
      <c r="G210" s="10">
        <f t="shared" si="182"/>
        <v>962.30902138343663</v>
      </c>
      <c r="H210" s="10">
        <f t="shared" si="176"/>
        <v>87155.578391453208</v>
      </c>
      <c r="I210" s="146">
        <f t="shared" si="247"/>
        <v>-1009.6765183431792</v>
      </c>
      <c r="J210" s="147">
        <f t="shared" si="248"/>
        <v>-1127.1765183431792</v>
      </c>
      <c r="S210" s="86">
        <v>183</v>
      </c>
      <c r="T210" s="9">
        <f t="shared" si="183"/>
        <v>0</v>
      </c>
      <c r="U210" s="10">
        <f t="shared" si="184"/>
        <v>0</v>
      </c>
      <c r="V210" s="10">
        <f t="shared" si="185"/>
        <v>0</v>
      </c>
      <c r="W210" s="10">
        <f t="shared" si="186"/>
        <v>0</v>
      </c>
      <c r="X210" s="10">
        <f t="shared" si="187"/>
        <v>0</v>
      </c>
      <c r="Y210" s="10">
        <f t="shared" si="188"/>
        <v>0</v>
      </c>
      <c r="Z210" s="10">
        <f t="shared" si="189"/>
        <v>0</v>
      </c>
      <c r="AA210" s="16">
        <f t="shared" si="190"/>
        <v>0</v>
      </c>
      <c r="AB210" s="6"/>
      <c r="AC210" s="9">
        <f t="shared" si="191"/>
        <v>183</v>
      </c>
      <c r="AD210" s="10">
        <f t="shared" si="192"/>
        <v>64.61</v>
      </c>
      <c r="AE210" s="10">
        <f t="shared" si="193"/>
        <v>5</v>
      </c>
      <c r="AF210" s="10">
        <f t="shared" si="194"/>
        <v>59.61</v>
      </c>
      <c r="AG210" s="10">
        <f t="shared" si="195"/>
        <v>0.63327309043585811</v>
      </c>
      <c r="AH210" s="10">
        <f t="shared" si="196"/>
        <v>58.976726909564142</v>
      </c>
      <c r="AI210" s="10">
        <f t="shared" si="197"/>
        <v>415.97809091732944</v>
      </c>
      <c r="AJ210" s="16">
        <f t="shared" si="198"/>
        <v>47.637634146525755</v>
      </c>
      <c r="AK210" s="6"/>
      <c r="AL210" s="9">
        <f t="shared" si="199"/>
        <v>183</v>
      </c>
      <c r="AM210" s="10">
        <f t="shared" si="200"/>
        <v>124.91</v>
      </c>
      <c r="AN210" s="10">
        <f t="shared" si="201"/>
        <v>10</v>
      </c>
      <c r="AO210" s="10">
        <f t="shared" si="202"/>
        <v>114.91</v>
      </c>
      <c r="AP210" s="10">
        <f t="shared" si="203"/>
        <v>2.8895756512988418</v>
      </c>
      <c r="AQ210" s="10">
        <f t="shared" si="204"/>
        <v>112.02042434870116</v>
      </c>
      <c r="AR210" s="10">
        <f t="shared" si="205"/>
        <v>1927.6800353916576</v>
      </c>
      <c r="AS210" s="16">
        <f t="shared" si="206"/>
        <v>92.097459855169973</v>
      </c>
      <c r="AU210" s="2"/>
      <c r="AV210" s="2"/>
      <c r="AW210" s="2"/>
      <c r="AX210" s="2"/>
      <c r="AY210" s="9">
        <f t="shared" si="207"/>
        <v>183</v>
      </c>
      <c r="AZ210" s="31">
        <f t="shared" si="208"/>
        <v>0</v>
      </c>
      <c r="BA210" s="31">
        <f t="shared" si="177"/>
        <v>3</v>
      </c>
      <c r="BB210" s="10">
        <f t="shared" si="249"/>
        <v>530</v>
      </c>
      <c r="BC210" s="28">
        <f t="shared" si="209"/>
        <v>30</v>
      </c>
      <c r="BD210" s="10">
        <f t="shared" si="210"/>
        <v>500</v>
      </c>
      <c r="BE210" s="10">
        <f t="shared" si="250"/>
        <v>500</v>
      </c>
      <c r="BF210" s="44">
        <f t="shared" si="211"/>
        <v>58500</v>
      </c>
      <c r="BG210" s="80">
        <f t="shared" si="212"/>
        <v>390.77458748891269</v>
      </c>
      <c r="BH210" s="118"/>
      <c r="BI210" s="9">
        <f t="shared" si="213"/>
        <v>183</v>
      </c>
      <c r="BJ210" s="28">
        <f t="shared" si="214"/>
        <v>66.599999999999994</v>
      </c>
      <c r="BK210" s="28">
        <f t="shared" si="215"/>
        <v>5.5</v>
      </c>
      <c r="BL210" s="28">
        <f t="shared" si="216"/>
        <v>61.1</v>
      </c>
      <c r="BM210" s="28">
        <f t="shared" si="217"/>
        <v>2.5120342101155333</v>
      </c>
      <c r="BN210" s="28">
        <f t="shared" si="218"/>
        <v>58.587965789884471</v>
      </c>
      <c r="BO210" s="36">
        <f t="shared" si="219"/>
        <v>1616.101507620471</v>
      </c>
      <c r="BP210" s="80">
        <f t="shared" si="220"/>
        <v>49.104882125965254</v>
      </c>
      <c r="BQ210" s="9">
        <f t="shared" si="221"/>
        <v>183</v>
      </c>
      <c r="BR210" s="28">
        <f t="shared" si="222"/>
        <v>76.53</v>
      </c>
      <c r="BS210" s="28">
        <f t="shared" si="223"/>
        <v>6.5</v>
      </c>
      <c r="BT210" s="28">
        <f t="shared" si="224"/>
        <v>70.03</v>
      </c>
      <c r="BU210" s="28">
        <f t="shared" si="225"/>
        <v>4.0841848089182733</v>
      </c>
      <c r="BV210" s="28">
        <f t="shared" si="226"/>
        <v>65.945815191081721</v>
      </c>
      <c r="BW210" s="36">
        <f t="shared" si="227"/>
        <v>2513.5393272836172</v>
      </c>
      <c r="BX210" s="80">
        <f t="shared" si="228"/>
        <v>56.426375812314127</v>
      </c>
      <c r="BY210" s="9">
        <f t="shared" si="229"/>
        <v>183</v>
      </c>
      <c r="BZ210" s="28">
        <f t="shared" si="230"/>
        <v>80.33</v>
      </c>
      <c r="CA210" s="28">
        <f t="shared" si="231"/>
        <v>7</v>
      </c>
      <c r="CB210" s="28">
        <f t="shared" si="232"/>
        <v>73.33</v>
      </c>
      <c r="CC210" s="28">
        <f t="shared" si="233"/>
        <v>5.633317713585523</v>
      </c>
      <c r="CD210" s="28">
        <f t="shared" si="234"/>
        <v>67.696682286414472</v>
      </c>
      <c r="CE210" s="36">
        <f t="shared" si="235"/>
        <v>3312.2939458648993</v>
      </c>
      <c r="CF210" s="80">
        <f t="shared" si="236"/>
        <v>59.228155873555387</v>
      </c>
      <c r="CG210" s="9">
        <f t="shared" si="237"/>
        <v>0</v>
      </c>
      <c r="CH210" s="28">
        <f t="shared" si="238"/>
        <v>0</v>
      </c>
      <c r="CI210" s="28">
        <f t="shared" si="239"/>
        <v>0</v>
      </c>
      <c r="CJ210" s="28">
        <f t="shared" si="240"/>
        <v>0</v>
      </c>
      <c r="CK210" s="28">
        <f t="shared" si="241"/>
        <v>0</v>
      </c>
      <c r="CL210" s="28">
        <f t="shared" si="242"/>
        <v>0</v>
      </c>
      <c r="CM210" s="36">
        <f t="shared" si="243"/>
        <v>0</v>
      </c>
      <c r="CN210" s="80">
        <f t="shared" si="244"/>
        <v>0</v>
      </c>
      <c r="CO210" s="9">
        <f t="shared" si="245"/>
        <v>183</v>
      </c>
      <c r="CP210" s="28">
        <f t="shared" si="246"/>
        <v>184.19651834317915</v>
      </c>
      <c r="CQ210" s="28">
        <f t="shared" si="251"/>
        <v>53.5</v>
      </c>
      <c r="CR210" s="28">
        <f t="shared" si="252"/>
        <v>130.69651834317915</v>
      </c>
      <c r="CS210" s="28">
        <f t="shared" si="253"/>
        <v>31.615111485388365</v>
      </c>
      <c r="CT210" s="28">
        <f t="shared" si="254"/>
        <v>99.081406857790782</v>
      </c>
      <c r="CU210" s="36">
        <f t="shared" si="255"/>
        <v>18869.985484375229</v>
      </c>
      <c r="CV210" s="122">
        <f t="shared" si="256"/>
        <v>0</v>
      </c>
      <c r="CW210" s="125">
        <f t="shared" si="257"/>
        <v>130.69651834317915</v>
      </c>
      <c r="CX210" s="138">
        <f t="shared" si="258"/>
        <v>1127.1765183431792</v>
      </c>
    </row>
    <row r="211" spans="2:102" x14ac:dyDescent="0.3">
      <c r="B211" s="86">
        <v>184</v>
      </c>
      <c r="C211" s="155">
        <f t="shared" si="178"/>
        <v>1127.1765183431792</v>
      </c>
      <c r="D211" s="10">
        <f t="shared" si="179"/>
        <v>117.5</v>
      </c>
      <c r="E211" s="10">
        <f t="shared" si="180"/>
        <v>1009.6765183431792</v>
      </c>
      <c r="F211" s="10">
        <f t="shared" si="181"/>
        <v>46.659906084724597</v>
      </c>
      <c r="G211" s="10">
        <f t="shared" si="182"/>
        <v>963.01661225845464</v>
      </c>
      <c r="H211" s="10">
        <f t="shared" si="176"/>
        <v>86192.561779194744</v>
      </c>
      <c r="I211" s="146">
        <f t="shared" si="247"/>
        <v>-1009.6765183431792</v>
      </c>
      <c r="J211" s="147">
        <f t="shared" si="248"/>
        <v>-1127.1765183431792</v>
      </c>
      <c r="S211" s="86">
        <v>184</v>
      </c>
      <c r="T211" s="9">
        <f t="shared" si="183"/>
        <v>0</v>
      </c>
      <c r="U211" s="10">
        <f t="shared" si="184"/>
        <v>0</v>
      </c>
      <c r="V211" s="10">
        <f t="shared" si="185"/>
        <v>0</v>
      </c>
      <c r="W211" s="10">
        <f t="shared" si="186"/>
        <v>0</v>
      </c>
      <c r="X211" s="10">
        <f t="shared" si="187"/>
        <v>0</v>
      </c>
      <c r="Y211" s="10">
        <f t="shared" si="188"/>
        <v>0</v>
      </c>
      <c r="Z211" s="10">
        <f t="shared" si="189"/>
        <v>0</v>
      </c>
      <c r="AA211" s="16">
        <f t="shared" si="190"/>
        <v>0</v>
      </c>
      <c r="AB211" s="6"/>
      <c r="AC211" s="9">
        <f t="shared" si="191"/>
        <v>184</v>
      </c>
      <c r="AD211" s="10">
        <f t="shared" si="192"/>
        <v>64.61</v>
      </c>
      <c r="AE211" s="10">
        <f t="shared" si="193"/>
        <v>5</v>
      </c>
      <c r="AF211" s="10">
        <f t="shared" si="194"/>
        <v>59.61</v>
      </c>
      <c r="AG211" s="10">
        <f t="shared" si="195"/>
        <v>0.55463745455643931</v>
      </c>
      <c r="AH211" s="10">
        <f t="shared" si="196"/>
        <v>59.055362545443558</v>
      </c>
      <c r="AI211" s="10">
        <f t="shared" si="197"/>
        <v>356.92272837188591</v>
      </c>
      <c r="AJ211" s="16">
        <f t="shared" si="198"/>
        <v>47.558370196198744</v>
      </c>
      <c r="AK211" s="6"/>
      <c r="AL211" s="9">
        <f t="shared" si="199"/>
        <v>184</v>
      </c>
      <c r="AM211" s="10">
        <f t="shared" si="200"/>
        <v>124.91</v>
      </c>
      <c r="AN211" s="10">
        <f t="shared" si="201"/>
        <v>10</v>
      </c>
      <c r="AO211" s="10">
        <f t="shared" si="202"/>
        <v>114.91</v>
      </c>
      <c r="AP211" s="10">
        <f t="shared" si="203"/>
        <v>2.730880050138182</v>
      </c>
      <c r="AQ211" s="10">
        <f t="shared" si="204"/>
        <v>112.17911994986181</v>
      </c>
      <c r="AR211" s="10">
        <f t="shared" si="205"/>
        <v>1815.5009154417958</v>
      </c>
      <c r="AS211" s="16">
        <f t="shared" si="206"/>
        <v>91.944219489354353</v>
      </c>
      <c r="AU211" s="2"/>
      <c r="AV211" s="2"/>
      <c r="AW211" s="2"/>
      <c r="AX211" s="2"/>
      <c r="AY211" s="9">
        <f t="shared" si="207"/>
        <v>184</v>
      </c>
      <c r="AZ211" s="31">
        <f t="shared" si="208"/>
        <v>0</v>
      </c>
      <c r="BA211" s="31">
        <f t="shared" si="177"/>
        <v>4</v>
      </c>
      <c r="BB211" s="10">
        <f t="shared" si="249"/>
        <v>530</v>
      </c>
      <c r="BC211" s="28">
        <f t="shared" si="209"/>
        <v>30</v>
      </c>
      <c r="BD211" s="10">
        <f t="shared" si="210"/>
        <v>500</v>
      </c>
      <c r="BE211" s="10">
        <f t="shared" si="250"/>
        <v>500</v>
      </c>
      <c r="BF211" s="44">
        <f t="shared" si="211"/>
        <v>58000</v>
      </c>
      <c r="BG211" s="80">
        <f t="shared" si="212"/>
        <v>390.12438018859831</v>
      </c>
      <c r="BH211" s="118"/>
      <c r="BI211" s="9">
        <f t="shared" si="213"/>
        <v>184</v>
      </c>
      <c r="BJ211" s="28">
        <f t="shared" si="214"/>
        <v>66.599999999999994</v>
      </c>
      <c r="BK211" s="28">
        <f t="shared" si="215"/>
        <v>5.5</v>
      </c>
      <c r="BL211" s="28">
        <f t="shared" si="216"/>
        <v>61.1</v>
      </c>
      <c r="BM211" s="28">
        <f t="shared" si="217"/>
        <v>2.4241522614307063</v>
      </c>
      <c r="BN211" s="28">
        <f t="shared" si="218"/>
        <v>58.675847738569296</v>
      </c>
      <c r="BO211" s="36">
        <f t="shared" si="219"/>
        <v>1557.4256598819018</v>
      </c>
      <c r="BP211" s="80">
        <f t="shared" si="220"/>
        <v>49.023176831246495</v>
      </c>
      <c r="BQ211" s="9">
        <f t="shared" si="221"/>
        <v>184</v>
      </c>
      <c r="BR211" s="28">
        <f t="shared" si="222"/>
        <v>76.53</v>
      </c>
      <c r="BS211" s="28">
        <f t="shared" si="223"/>
        <v>6.5</v>
      </c>
      <c r="BT211" s="28">
        <f t="shared" si="224"/>
        <v>70.03</v>
      </c>
      <c r="BU211" s="28">
        <f t="shared" si="225"/>
        <v>3.9797706015323939</v>
      </c>
      <c r="BV211" s="28">
        <f t="shared" si="226"/>
        <v>66.050229398467607</v>
      </c>
      <c r="BW211" s="36">
        <f t="shared" si="227"/>
        <v>2447.4890978851495</v>
      </c>
      <c r="BX211" s="80">
        <f t="shared" si="228"/>
        <v>56.332488331761184</v>
      </c>
      <c r="BY211" s="9">
        <f t="shared" si="229"/>
        <v>184</v>
      </c>
      <c r="BZ211" s="28">
        <f t="shared" si="230"/>
        <v>80.33</v>
      </c>
      <c r="CA211" s="28">
        <f t="shared" si="231"/>
        <v>7</v>
      </c>
      <c r="CB211" s="28">
        <f t="shared" si="232"/>
        <v>73.33</v>
      </c>
      <c r="CC211" s="28">
        <f t="shared" si="233"/>
        <v>5.5204899097748319</v>
      </c>
      <c r="CD211" s="28">
        <f t="shared" si="234"/>
        <v>67.80951009022516</v>
      </c>
      <c r="CE211" s="36">
        <f t="shared" si="235"/>
        <v>3244.4844357746742</v>
      </c>
      <c r="CF211" s="80">
        <f t="shared" si="236"/>
        <v>59.12960652933981</v>
      </c>
      <c r="CG211" s="9">
        <f t="shared" si="237"/>
        <v>0</v>
      </c>
      <c r="CH211" s="28">
        <f t="shared" si="238"/>
        <v>0</v>
      </c>
      <c r="CI211" s="28">
        <f t="shared" si="239"/>
        <v>0</v>
      </c>
      <c r="CJ211" s="28">
        <f t="shared" si="240"/>
        <v>0</v>
      </c>
      <c r="CK211" s="28">
        <f t="shared" si="241"/>
        <v>0</v>
      </c>
      <c r="CL211" s="28">
        <f t="shared" si="242"/>
        <v>0</v>
      </c>
      <c r="CM211" s="36">
        <f t="shared" si="243"/>
        <v>0</v>
      </c>
      <c r="CN211" s="80">
        <f t="shared" si="244"/>
        <v>0</v>
      </c>
      <c r="CO211" s="9">
        <f t="shared" si="245"/>
        <v>184</v>
      </c>
      <c r="CP211" s="28">
        <f t="shared" si="246"/>
        <v>184.19651834317915</v>
      </c>
      <c r="CQ211" s="28">
        <f t="shared" si="251"/>
        <v>53.5</v>
      </c>
      <c r="CR211" s="28">
        <f t="shared" si="252"/>
        <v>130.69651834317915</v>
      </c>
      <c r="CS211" s="28">
        <f t="shared" si="253"/>
        <v>31.449975807292049</v>
      </c>
      <c r="CT211" s="28">
        <f t="shared" si="254"/>
        <v>99.246542535887102</v>
      </c>
      <c r="CU211" s="36">
        <f t="shared" si="255"/>
        <v>18770.738941839343</v>
      </c>
      <c r="CV211" s="122">
        <f t="shared" si="256"/>
        <v>0</v>
      </c>
      <c r="CW211" s="125">
        <f t="shared" si="257"/>
        <v>130.69651834317915</v>
      </c>
      <c r="CX211" s="138">
        <f t="shared" si="258"/>
        <v>1127.1765183431792</v>
      </c>
    </row>
    <row r="212" spans="2:102" x14ac:dyDescent="0.3">
      <c r="B212" s="86">
        <v>185</v>
      </c>
      <c r="C212" s="155">
        <f t="shared" si="178"/>
        <v>1127.1765183431792</v>
      </c>
      <c r="D212" s="10">
        <f t="shared" si="179"/>
        <v>117.5</v>
      </c>
      <c r="E212" s="10">
        <f t="shared" si="180"/>
        <v>1009.6765183431792</v>
      </c>
      <c r="F212" s="10">
        <f t="shared" si="181"/>
        <v>45.951225125536098</v>
      </c>
      <c r="G212" s="10">
        <f t="shared" si="182"/>
        <v>963.72529321764307</v>
      </c>
      <c r="H212" s="10">
        <f t="shared" si="176"/>
        <v>85228.83648597711</v>
      </c>
      <c r="I212" s="146">
        <f t="shared" si="247"/>
        <v>-1009.6765183431792</v>
      </c>
      <c r="J212" s="147">
        <f t="shared" si="248"/>
        <v>-1127.1765183431792</v>
      </c>
      <c r="S212" s="86">
        <v>185</v>
      </c>
      <c r="T212" s="9">
        <f t="shared" si="183"/>
        <v>0</v>
      </c>
      <c r="U212" s="10">
        <f t="shared" si="184"/>
        <v>0</v>
      </c>
      <c r="V212" s="10">
        <f t="shared" si="185"/>
        <v>0</v>
      </c>
      <c r="W212" s="10">
        <f t="shared" si="186"/>
        <v>0</v>
      </c>
      <c r="X212" s="10">
        <f t="shared" si="187"/>
        <v>0</v>
      </c>
      <c r="Y212" s="10">
        <f t="shared" si="188"/>
        <v>0</v>
      </c>
      <c r="Z212" s="10">
        <f t="shared" si="189"/>
        <v>0</v>
      </c>
      <c r="AA212" s="16">
        <f t="shared" si="190"/>
        <v>0</v>
      </c>
      <c r="AB212" s="6"/>
      <c r="AC212" s="9">
        <f t="shared" si="191"/>
        <v>185</v>
      </c>
      <c r="AD212" s="10">
        <f t="shared" si="192"/>
        <v>64.61</v>
      </c>
      <c r="AE212" s="10">
        <f t="shared" si="193"/>
        <v>5</v>
      </c>
      <c r="AF212" s="10">
        <f t="shared" si="194"/>
        <v>59.61</v>
      </c>
      <c r="AG212" s="10">
        <f t="shared" si="195"/>
        <v>0.47589697116251456</v>
      </c>
      <c r="AH212" s="10">
        <f t="shared" si="196"/>
        <v>59.134103028837487</v>
      </c>
      <c r="AI212" s="10">
        <f t="shared" si="197"/>
        <v>297.78862534304841</v>
      </c>
      <c r="AJ212" s="16">
        <f t="shared" si="198"/>
        <v>47.479238132644348</v>
      </c>
      <c r="AK212" s="6"/>
      <c r="AL212" s="9">
        <f t="shared" si="199"/>
        <v>185</v>
      </c>
      <c r="AM212" s="10">
        <f t="shared" si="200"/>
        <v>124.91</v>
      </c>
      <c r="AN212" s="10">
        <f t="shared" si="201"/>
        <v>10</v>
      </c>
      <c r="AO212" s="10">
        <f t="shared" si="202"/>
        <v>114.91</v>
      </c>
      <c r="AP212" s="10">
        <f t="shared" si="203"/>
        <v>2.5719596302092111</v>
      </c>
      <c r="AQ212" s="10">
        <f t="shared" si="204"/>
        <v>112.33804036979079</v>
      </c>
      <c r="AR212" s="10">
        <f t="shared" si="205"/>
        <v>1703.1628750720049</v>
      </c>
      <c r="AS212" s="16">
        <f t="shared" si="206"/>
        <v>91.791234099189055</v>
      </c>
      <c r="AU212" s="2"/>
      <c r="AV212" s="2"/>
      <c r="AW212" s="2"/>
      <c r="AX212" s="2"/>
      <c r="AY212" s="9">
        <f t="shared" si="207"/>
        <v>185</v>
      </c>
      <c r="AZ212" s="31">
        <f t="shared" si="208"/>
        <v>0</v>
      </c>
      <c r="BA212" s="31">
        <f t="shared" si="177"/>
        <v>5</v>
      </c>
      <c r="BB212" s="10">
        <f t="shared" si="249"/>
        <v>530</v>
      </c>
      <c r="BC212" s="28">
        <f t="shared" si="209"/>
        <v>30</v>
      </c>
      <c r="BD212" s="10">
        <f t="shared" si="210"/>
        <v>500</v>
      </c>
      <c r="BE212" s="10">
        <f t="shared" si="250"/>
        <v>500</v>
      </c>
      <c r="BF212" s="44">
        <f t="shared" si="211"/>
        <v>57500</v>
      </c>
      <c r="BG212" s="80">
        <f t="shared" si="212"/>
        <v>389.4752547639917</v>
      </c>
      <c r="BH212" s="118"/>
      <c r="BI212" s="9">
        <f t="shared" si="213"/>
        <v>185</v>
      </c>
      <c r="BJ212" s="28">
        <f t="shared" si="214"/>
        <v>66.599999999999994</v>
      </c>
      <c r="BK212" s="28">
        <f t="shared" si="215"/>
        <v>5.5</v>
      </c>
      <c r="BL212" s="28">
        <f t="shared" si="216"/>
        <v>61.1</v>
      </c>
      <c r="BM212" s="28">
        <f t="shared" si="217"/>
        <v>2.3361384898228525</v>
      </c>
      <c r="BN212" s="28">
        <f t="shared" si="218"/>
        <v>58.763861510177151</v>
      </c>
      <c r="BO212" s="36">
        <f t="shared" si="219"/>
        <v>1498.6617983717247</v>
      </c>
      <c r="BP212" s="80">
        <f t="shared" si="220"/>
        <v>48.941607485437444</v>
      </c>
      <c r="BQ212" s="9">
        <f t="shared" si="221"/>
        <v>185</v>
      </c>
      <c r="BR212" s="28">
        <f t="shared" si="222"/>
        <v>76.53</v>
      </c>
      <c r="BS212" s="28">
        <f t="shared" si="223"/>
        <v>6.5</v>
      </c>
      <c r="BT212" s="28">
        <f t="shared" si="224"/>
        <v>70.03</v>
      </c>
      <c r="BU212" s="28">
        <f t="shared" si="225"/>
        <v>3.875191071651487</v>
      </c>
      <c r="BV212" s="28">
        <f t="shared" si="226"/>
        <v>66.154808928348515</v>
      </c>
      <c r="BW212" s="36">
        <f t="shared" si="227"/>
        <v>2381.3342889568012</v>
      </c>
      <c r="BX212" s="80">
        <f t="shared" si="228"/>
        <v>56.238757069977893</v>
      </c>
      <c r="BY212" s="9">
        <f t="shared" si="229"/>
        <v>185</v>
      </c>
      <c r="BZ212" s="28">
        <f t="shared" si="230"/>
        <v>80.33</v>
      </c>
      <c r="CA212" s="28">
        <f t="shared" si="231"/>
        <v>7</v>
      </c>
      <c r="CB212" s="28">
        <f t="shared" si="232"/>
        <v>73.33</v>
      </c>
      <c r="CC212" s="28">
        <f t="shared" si="233"/>
        <v>5.4074740596244579</v>
      </c>
      <c r="CD212" s="28">
        <f t="shared" si="234"/>
        <v>67.922525940375536</v>
      </c>
      <c r="CE212" s="36">
        <f t="shared" si="235"/>
        <v>3176.5619098342986</v>
      </c>
      <c r="CF212" s="80">
        <f t="shared" si="236"/>
        <v>59.031221160738589</v>
      </c>
      <c r="CG212" s="9">
        <f t="shared" si="237"/>
        <v>0</v>
      </c>
      <c r="CH212" s="28">
        <f t="shared" si="238"/>
        <v>0</v>
      </c>
      <c r="CI212" s="28">
        <f t="shared" si="239"/>
        <v>0</v>
      </c>
      <c r="CJ212" s="28">
        <f t="shared" si="240"/>
        <v>0</v>
      </c>
      <c r="CK212" s="28">
        <f t="shared" si="241"/>
        <v>0</v>
      </c>
      <c r="CL212" s="28">
        <f t="shared" si="242"/>
        <v>0</v>
      </c>
      <c r="CM212" s="36">
        <f t="shared" si="243"/>
        <v>0</v>
      </c>
      <c r="CN212" s="80">
        <f t="shared" si="244"/>
        <v>0</v>
      </c>
      <c r="CO212" s="9">
        <f t="shared" si="245"/>
        <v>185</v>
      </c>
      <c r="CP212" s="28">
        <f t="shared" si="246"/>
        <v>184.19651834317915</v>
      </c>
      <c r="CQ212" s="28">
        <f t="shared" si="251"/>
        <v>53.5</v>
      </c>
      <c r="CR212" s="28">
        <f t="shared" si="252"/>
        <v>130.69651834317915</v>
      </c>
      <c r="CS212" s="28">
        <f t="shared" si="253"/>
        <v>31.284564903065572</v>
      </c>
      <c r="CT212" s="28">
        <f t="shared" si="254"/>
        <v>99.411953440113578</v>
      </c>
      <c r="CU212" s="36">
        <f t="shared" si="255"/>
        <v>18671.326988399229</v>
      </c>
      <c r="CV212" s="122">
        <f t="shared" si="256"/>
        <v>0</v>
      </c>
      <c r="CW212" s="125">
        <f t="shared" si="257"/>
        <v>130.69651834317915</v>
      </c>
      <c r="CX212" s="138">
        <f t="shared" si="258"/>
        <v>1127.1765183431792</v>
      </c>
    </row>
    <row r="213" spans="2:102" x14ac:dyDescent="0.3">
      <c r="B213" s="86">
        <v>186</v>
      </c>
      <c r="C213" s="155">
        <f t="shared" si="178"/>
        <v>1127.1765183431792</v>
      </c>
      <c r="D213" s="10">
        <f t="shared" si="179"/>
        <v>117.5</v>
      </c>
      <c r="E213" s="10">
        <f t="shared" si="180"/>
        <v>1009.6765183431792</v>
      </c>
      <c r="F213" s="10">
        <f t="shared" si="181"/>
        <v>45.241452392271142</v>
      </c>
      <c r="G213" s="10">
        <f t="shared" si="182"/>
        <v>964.4350659509081</v>
      </c>
      <c r="H213" s="10">
        <f t="shared" si="176"/>
        <v>84264.401420026203</v>
      </c>
      <c r="I213" s="146">
        <f t="shared" si="247"/>
        <v>-1009.6765183431792</v>
      </c>
      <c r="J213" s="147">
        <f t="shared" si="248"/>
        <v>-1127.1765183431792</v>
      </c>
      <c r="S213" s="86">
        <v>186</v>
      </c>
      <c r="T213" s="9">
        <f t="shared" si="183"/>
        <v>0</v>
      </c>
      <c r="U213" s="10">
        <f t="shared" si="184"/>
        <v>0</v>
      </c>
      <c r="V213" s="10">
        <f t="shared" si="185"/>
        <v>0</v>
      </c>
      <c r="W213" s="10">
        <f t="shared" si="186"/>
        <v>0</v>
      </c>
      <c r="X213" s="10">
        <f t="shared" si="187"/>
        <v>0</v>
      </c>
      <c r="Y213" s="10">
        <f t="shared" si="188"/>
        <v>0</v>
      </c>
      <c r="Z213" s="10">
        <f t="shared" si="189"/>
        <v>0</v>
      </c>
      <c r="AA213" s="16">
        <f t="shared" si="190"/>
        <v>0</v>
      </c>
      <c r="AB213" s="6"/>
      <c r="AC213" s="9">
        <f t="shared" si="191"/>
        <v>186</v>
      </c>
      <c r="AD213" s="10">
        <f t="shared" si="192"/>
        <v>64.61</v>
      </c>
      <c r="AE213" s="10">
        <f t="shared" si="193"/>
        <v>5</v>
      </c>
      <c r="AF213" s="10">
        <f t="shared" si="194"/>
        <v>59.61</v>
      </c>
      <c r="AG213" s="10">
        <f t="shared" si="195"/>
        <v>0.39705150045739784</v>
      </c>
      <c r="AH213" s="10">
        <f t="shared" si="196"/>
        <v>59.212948499542598</v>
      </c>
      <c r="AI213" s="10">
        <f t="shared" si="197"/>
        <v>238.57567684350582</v>
      </c>
      <c r="AJ213" s="16">
        <f t="shared" si="198"/>
        <v>47.400237736416983</v>
      </c>
      <c r="AK213" s="6"/>
      <c r="AL213" s="9">
        <f t="shared" si="199"/>
        <v>186</v>
      </c>
      <c r="AM213" s="10">
        <f t="shared" si="200"/>
        <v>124.91</v>
      </c>
      <c r="AN213" s="10">
        <f t="shared" si="201"/>
        <v>10</v>
      </c>
      <c r="AO213" s="10">
        <f t="shared" si="202"/>
        <v>114.91</v>
      </c>
      <c r="AP213" s="10">
        <f t="shared" si="203"/>
        <v>2.4128140730186738</v>
      </c>
      <c r="AQ213" s="10">
        <f t="shared" si="204"/>
        <v>112.49718592698132</v>
      </c>
      <c r="AR213" s="10">
        <f t="shared" si="205"/>
        <v>1590.6656891450236</v>
      </c>
      <c r="AS213" s="16">
        <f t="shared" si="206"/>
        <v>91.638503260421686</v>
      </c>
      <c r="AU213" s="2"/>
      <c r="AV213" s="2"/>
      <c r="AW213" s="2"/>
      <c r="AX213" s="2"/>
      <c r="AY213" s="9">
        <f t="shared" si="207"/>
        <v>186</v>
      </c>
      <c r="AZ213" s="31">
        <f t="shared" si="208"/>
        <v>0</v>
      </c>
      <c r="BA213" s="31">
        <f t="shared" si="177"/>
        <v>6</v>
      </c>
      <c r="BB213" s="10">
        <f t="shared" si="249"/>
        <v>530</v>
      </c>
      <c r="BC213" s="28">
        <f t="shared" si="209"/>
        <v>30</v>
      </c>
      <c r="BD213" s="10">
        <f t="shared" si="210"/>
        <v>500</v>
      </c>
      <c r="BE213" s="10">
        <f t="shared" si="250"/>
        <v>500</v>
      </c>
      <c r="BF213" s="44">
        <f t="shared" si="211"/>
        <v>57000</v>
      </c>
      <c r="BG213" s="80">
        <f t="shared" si="212"/>
        <v>388.82720941496672</v>
      </c>
      <c r="BH213" s="118"/>
      <c r="BI213" s="9">
        <f t="shared" si="213"/>
        <v>186</v>
      </c>
      <c r="BJ213" s="28">
        <f t="shared" si="214"/>
        <v>66.599999999999994</v>
      </c>
      <c r="BK213" s="28">
        <f t="shared" si="215"/>
        <v>5.5</v>
      </c>
      <c r="BL213" s="28">
        <f t="shared" si="216"/>
        <v>61.1</v>
      </c>
      <c r="BM213" s="28">
        <f t="shared" si="217"/>
        <v>2.2479926975575868</v>
      </c>
      <c r="BN213" s="28">
        <f t="shared" si="218"/>
        <v>58.852007302442416</v>
      </c>
      <c r="BO213" s="36">
        <f t="shared" si="219"/>
        <v>1439.8097910692823</v>
      </c>
      <c r="BP213" s="80">
        <f t="shared" si="220"/>
        <v>48.860173862333554</v>
      </c>
      <c r="BQ213" s="9">
        <f t="shared" si="221"/>
        <v>186</v>
      </c>
      <c r="BR213" s="28">
        <f t="shared" si="222"/>
        <v>76.53</v>
      </c>
      <c r="BS213" s="28">
        <f t="shared" si="223"/>
        <v>6.5</v>
      </c>
      <c r="BT213" s="28">
        <f t="shared" si="224"/>
        <v>70.03</v>
      </c>
      <c r="BU213" s="28">
        <f t="shared" si="225"/>
        <v>3.7704459575149354</v>
      </c>
      <c r="BV213" s="28">
        <f t="shared" si="226"/>
        <v>66.259554042485064</v>
      </c>
      <c r="BW213" s="36">
        <f t="shared" si="227"/>
        <v>2315.0747349143162</v>
      </c>
      <c r="BX213" s="80">
        <f t="shared" si="228"/>
        <v>56.145181767032838</v>
      </c>
      <c r="BY213" s="9">
        <f t="shared" si="229"/>
        <v>186</v>
      </c>
      <c r="BZ213" s="28">
        <f t="shared" si="230"/>
        <v>80.33</v>
      </c>
      <c r="CA213" s="28">
        <f t="shared" si="231"/>
        <v>7</v>
      </c>
      <c r="CB213" s="28">
        <f t="shared" si="232"/>
        <v>73.33</v>
      </c>
      <c r="CC213" s="28">
        <f t="shared" si="233"/>
        <v>5.2942698497238316</v>
      </c>
      <c r="CD213" s="28">
        <f t="shared" si="234"/>
        <v>68.035730150276166</v>
      </c>
      <c r="CE213" s="36">
        <f t="shared" si="235"/>
        <v>3108.5261796840223</v>
      </c>
      <c r="CF213" s="80">
        <f t="shared" si="236"/>
        <v>58.93299949491373</v>
      </c>
      <c r="CG213" s="9">
        <f t="shared" si="237"/>
        <v>0</v>
      </c>
      <c r="CH213" s="28">
        <f t="shared" si="238"/>
        <v>0</v>
      </c>
      <c r="CI213" s="28">
        <f t="shared" si="239"/>
        <v>0</v>
      </c>
      <c r="CJ213" s="28">
        <f t="shared" si="240"/>
        <v>0</v>
      </c>
      <c r="CK213" s="28">
        <f t="shared" si="241"/>
        <v>0</v>
      </c>
      <c r="CL213" s="28">
        <f t="shared" si="242"/>
        <v>0</v>
      </c>
      <c r="CM213" s="36">
        <f t="shared" si="243"/>
        <v>0</v>
      </c>
      <c r="CN213" s="80">
        <f t="shared" si="244"/>
        <v>0</v>
      </c>
      <c r="CO213" s="9">
        <f t="shared" si="245"/>
        <v>186</v>
      </c>
      <c r="CP213" s="28">
        <f t="shared" si="246"/>
        <v>184.19651834317915</v>
      </c>
      <c r="CQ213" s="28">
        <f t="shared" si="251"/>
        <v>53.5</v>
      </c>
      <c r="CR213" s="28">
        <f t="shared" si="252"/>
        <v>130.69651834317915</v>
      </c>
      <c r="CS213" s="28">
        <f t="shared" si="253"/>
        <v>31.118878313998717</v>
      </c>
      <c r="CT213" s="28">
        <f t="shared" si="254"/>
        <v>99.577640029180429</v>
      </c>
      <c r="CU213" s="36">
        <f t="shared" si="255"/>
        <v>18571.749348370049</v>
      </c>
      <c r="CV213" s="122">
        <f t="shared" si="256"/>
        <v>0</v>
      </c>
      <c r="CW213" s="125">
        <f t="shared" si="257"/>
        <v>130.69651834317915</v>
      </c>
      <c r="CX213" s="138">
        <f t="shared" si="258"/>
        <v>1127.1765183431792</v>
      </c>
    </row>
    <row r="214" spans="2:102" x14ac:dyDescent="0.3">
      <c r="B214" s="86">
        <v>187</v>
      </c>
      <c r="C214" s="155">
        <f t="shared" si="178"/>
        <v>1127.1765183431792</v>
      </c>
      <c r="D214" s="10">
        <f t="shared" si="179"/>
        <v>117.5</v>
      </c>
      <c r="E214" s="10">
        <f t="shared" si="180"/>
        <v>1009.6765183431792</v>
      </c>
      <c r="F214" s="10">
        <f t="shared" si="181"/>
        <v>44.530586192388498</v>
      </c>
      <c r="G214" s="10">
        <f t="shared" si="182"/>
        <v>965.14593215079071</v>
      </c>
      <c r="H214" s="10">
        <f t="shared" si="176"/>
        <v>83299.255487875402</v>
      </c>
      <c r="I214" s="146">
        <f t="shared" si="247"/>
        <v>-1009.6765183431792</v>
      </c>
      <c r="J214" s="147">
        <f t="shared" si="248"/>
        <v>-1127.1765183431792</v>
      </c>
      <c r="S214" s="86">
        <v>187</v>
      </c>
      <c r="T214" s="9">
        <f t="shared" si="183"/>
        <v>0</v>
      </c>
      <c r="U214" s="10">
        <f t="shared" si="184"/>
        <v>0</v>
      </c>
      <c r="V214" s="10">
        <f t="shared" si="185"/>
        <v>0</v>
      </c>
      <c r="W214" s="10">
        <f t="shared" si="186"/>
        <v>0</v>
      </c>
      <c r="X214" s="10">
        <f t="shared" si="187"/>
        <v>0</v>
      </c>
      <c r="Y214" s="10">
        <f t="shared" si="188"/>
        <v>0</v>
      </c>
      <c r="Z214" s="10">
        <f t="shared" si="189"/>
        <v>0</v>
      </c>
      <c r="AA214" s="16">
        <f t="shared" si="190"/>
        <v>0</v>
      </c>
      <c r="AB214" s="6"/>
      <c r="AC214" s="9">
        <f t="shared" si="191"/>
        <v>187</v>
      </c>
      <c r="AD214" s="10">
        <f t="shared" si="192"/>
        <v>64.61</v>
      </c>
      <c r="AE214" s="10">
        <f t="shared" si="193"/>
        <v>5</v>
      </c>
      <c r="AF214" s="10">
        <f t="shared" si="194"/>
        <v>59.61</v>
      </c>
      <c r="AG214" s="10">
        <f t="shared" si="195"/>
        <v>0.31810090245800776</v>
      </c>
      <c r="AH214" s="10">
        <f t="shared" si="196"/>
        <v>59.291899097541993</v>
      </c>
      <c r="AI214" s="10">
        <f t="shared" si="197"/>
        <v>179.28377774596382</v>
      </c>
      <c r="AJ214" s="16">
        <f t="shared" si="198"/>
        <v>47.321368788436253</v>
      </c>
      <c r="AK214" s="6"/>
      <c r="AL214" s="9">
        <f t="shared" si="199"/>
        <v>187</v>
      </c>
      <c r="AM214" s="10">
        <f t="shared" si="200"/>
        <v>124.91</v>
      </c>
      <c r="AN214" s="10">
        <f t="shared" si="201"/>
        <v>10</v>
      </c>
      <c r="AO214" s="10">
        <f t="shared" si="202"/>
        <v>114.91</v>
      </c>
      <c r="AP214" s="10">
        <f t="shared" si="203"/>
        <v>2.2534430596221169</v>
      </c>
      <c r="AQ214" s="10">
        <f t="shared" si="204"/>
        <v>112.65655694037788</v>
      </c>
      <c r="AR214" s="10">
        <f t="shared" si="205"/>
        <v>1478.0091322046458</v>
      </c>
      <c r="AS214" s="16">
        <f t="shared" si="206"/>
        <v>91.486026549505837</v>
      </c>
      <c r="AU214" s="2"/>
      <c r="AV214" s="2"/>
      <c r="AW214" s="2"/>
      <c r="AX214" s="2"/>
      <c r="AY214" s="9">
        <f t="shared" si="207"/>
        <v>187</v>
      </c>
      <c r="AZ214" s="31">
        <f t="shared" si="208"/>
        <v>0</v>
      </c>
      <c r="BA214" s="31">
        <f t="shared" si="177"/>
        <v>7</v>
      </c>
      <c r="BB214" s="10">
        <f t="shared" si="249"/>
        <v>530</v>
      </c>
      <c r="BC214" s="28">
        <f t="shared" si="209"/>
        <v>30</v>
      </c>
      <c r="BD214" s="10">
        <f t="shared" si="210"/>
        <v>500</v>
      </c>
      <c r="BE214" s="10">
        <f t="shared" si="250"/>
        <v>500</v>
      </c>
      <c r="BF214" s="44">
        <f t="shared" si="211"/>
        <v>56500</v>
      </c>
      <c r="BG214" s="80">
        <f t="shared" si="212"/>
        <v>388.18024234439275</v>
      </c>
      <c r="BH214" s="118"/>
      <c r="BI214" s="9">
        <f t="shared" si="213"/>
        <v>187</v>
      </c>
      <c r="BJ214" s="28">
        <f t="shared" si="214"/>
        <v>66.599999999999994</v>
      </c>
      <c r="BK214" s="28">
        <f t="shared" si="215"/>
        <v>5.5</v>
      </c>
      <c r="BL214" s="28">
        <f t="shared" si="216"/>
        <v>61.1</v>
      </c>
      <c r="BM214" s="28">
        <f t="shared" si="217"/>
        <v>2.1597146866039232</v>
      </c>
      <c r="BN214" s="28">
        <f t="shared" si="218"/>
        <v>58.940285313396075</v>
      </c>
      <c r="BO214" s="36">
        <f t="shared" si="219"/>
        <v>1380.8695057558862</v>
      </c>
      <c r="BP214" s="80">
        <f t="shared" si="220"/>
        <v>48.778875736106706</v>
      </c>
      <c r="BQ214" s="9">
        <f t="shared" si="221"/>
        <v>187</v>
      </c>
      <c r="BR214" s="28">
        <f t="shared" si="222"/>
        <v>76.53</v>
      </c>
      <c r="BS214" s="28">
        <f t="shared" si="223"/>
        <v>6.5</v>
      </c>
      <c r="BT214" s="28">
        <f t="shared" si="224"/>
        <v>70.03</v>
      </c>
      <c r="BU214" s="28">
        <f t="shared" si="225"/>
        <v>3.6655349969476672</v>
      </c>
      <c r="BV214" s="28">
        <f t="shared" si="226"/>
        <v>66.364465003052331</v>
      </c>
      <c r="BW214" s="36">
        <f t="shared" si="227"/>
        <v>2248.7102699112638</v>
      </c>
      <c r="BX214" s="80">
        <f t="shared" si="228"/>
        <v>56.051762163427121</v>
      </c>
      <c r="BY214" s="9">
        <f t="shared" si="229"/>
        <v>187</v>
      </c>
      <c r="BZ214" s="28">
        <f t="shared" si="230"/>
        <v>80.33</v>
      </c>
      <c r="CA214" s="28">
        <f t="shared" si="231"/>
        <v>7</v>
      </c>
      <c r="CB214" s="28">
        <f t="shared" si="232"/>
        <v>73.33</v>
      </c>
      <c r="CC214" s="28">
        <f t="shared" si="233"/>
        <v>5.1808769661400378</v>
      </c>
      <c r="CD214" s="28">
        <f t="shared" si="234"/>
        <v>68.149123033859965</v>
      </c>
      <c r="CE214" s="36">
        <f t="shared" si="235"/>
        <v>3040.3770566501621</v>
      </c>
      <c r="CF214" s="80">
        <f t="shared" si="236"/>
        <v>58.834941259481262</v>
      </c>
      <c r="CG214" s="9">
        <f t="shared" si="237"/>
        <v>0</v>
      </c>
      <c r="CH214" s="28">
        <f t="shared" si="238"/>
        <v>0</v>
      </c>
      <c r="CI214" s="28">
        <f t="shared" si="239"/>
        <v>0</v>
      </c>
      <c r="CJ214" s="28">
        <f t="shared" si="240"/>
        <v>0</v>
      </c>
      <c r="CK214" s="28">
        <f t="shared" si="241"/>
        <v>0</v>
      </c>
      <c r="CL214" s="28">
        <f t="shared" si="242"/>
        <v>0</v>
      </c>
      <c r="CM214" s="36">
        <f t="shared" si="243"/>
        <v>0</v>
      </c>
      <c r="CN214" s="80">
        <f t="shared" si="244"/>
        <v>0</v>
      </c>
      <c r="CO214" s="9">
        <f t="shared" si="245"/>
        <v>187</v>
      </c>
      <c r="CP214" s="28">
        <f t="shared" si="246"/>
        <v>184.19651834317915</v>
      </c>
      <c r="CQ214" s="28">
        <f t="shared" si="251"/>
        <v>53.5</v>
      </c>
      <c r="CR214" s="28">
        <f t="shared" si="252"/>
        <v>130.69651834317915</v>
      </c>
      <c r="CS214" s="28">
        <f t="shared" si="253"/>
        <v>30.95291558061675</v>
      </c>
      <c r="CT214" s="28">
        <f t="shared" si="254"/>
        <v>99.743602762562404</v>
      </c>
      <c r="CU214" s="36">
        <f t="shared" si="255"/>
        <v>18472.005745607486</v>
      </c>
      <c r="CV214" s="122">
        <f t="shared" si="256"/>
        <v>0</v>
      </c>
      <c r="CW214" s="125">
        <f t="shared" si="257"/>
        <v>130.69651834317915</v>
      </c>
      <c r="CX214" s="138">
        <f t="shared" si="258"/>
        <v>1127.1765183431792</v>
      </c>
    </row>
    <row r="215" spans="2:102" x14ac:dyDescent="0.3">
      <c r="B215" s="86">
        <v>188</v>
      </c>
      <c r="C215" s="155">
        <f t="shared" si="178"/>
        <v>1127.1765183431792</v>
      </c>
      <c r="D215" s="10">
        <f t="shared" si="179"/>
        <v>117.5</v>
      </c>
      <c r="E215" s="10">
        <f t="shared" si="180"/>
        <v>1009.6765183431792</v>
      </c>
      <c r="F215" s="10">
        <f t="shared" si="181"/>
        <v>43.818624830707279</v>
      </c>
      <c r="G215" s="10">
        <f t="shared" si="182"/>
        <v>965.85789351247183</v>
      </c>
      <c r="H215" s="10">
        <f t="shared" si="176"/>
        <v>82333.397594362934</v>
      </c>
      <c r="I215" s="146">
        <f t="shared" si="247"/>
        <v>-1009.6765183431792</v>
      </c>
      <c r="J215" s="147">
        <f t="shared" si="248"/>
        <v>-1127.1765183431792</v>
      </c>
      <c r="S215" s="86">
        <v>188</v>
      </c>
      <c r="T215" s="9">
        <f t="shared" si="183"/>
        <v>0</v>
      </c>
      <c r="U215" s="10">
        <f t="shared" si="184"/>
        <v>0</v>
      </c>
      <c r="V215" s="10">
        <f t="shared" si="185"/>
        <v>0</v>
      </c>
      <c r="W215" s="10">
        <f t="shared" si="186"/>
        <v>0</v>
      </c>
      <c r="X215" s="10">
        <f t="shared" si="187"/>
        <v>0</v>
      </c>
      <c r="Y215" s="10">
        <f t="shared" si="188"/>
        <v>0</v>
      </c>
      <c r="Z215" s="10">
        <f t="shared" si="189"/>
        <v>0</v>
      </c>
      <c r="AA215" s="16">
        <f t="shared" si="190"/>
        <v>0</v>
      </c>
      <c r="AB215" s="6"/>
      <c r="AC215" s="9">
        <f t="shared" si="191"/>
        <v>188</v>
      </c>
      <c r="AD215" s="10">
        <f t="shared" si="192"/>
        <v>64.61</v>
      </c>
      <c r="AE215" s="10">
        <f t="shared" si="193"/>
        <v>5</v>
      </c>
      <c r="AF215" s="10">
        <f t="shared" si="194"/>
        <v>59.61</v>
      </c>
      <c r="AG215" s="10">
        <f t="shared" si="195"/>
        <v>0.23904503699461843</v>
      </c>
      <c r="AH215" s="10">
        <f t="shared" si="196"/>
        <v>59.370954963005381</v>
      </c>
      <c r="AI215" s="10">
        <f t="shared" si="197"/>
        <v>119.91282278295844</v>
      </c>
      <c r="AJ215" s="16">
        <f t="shared" si="198"/>
        <v>47.242631069986267</v>
      </c>
      <c r="AK215" s="6"/>
      <c r="AL215" s="9">
        <f t="shared" si="199"/>
        <v>188</v>
      </c>
      <c r="AM215" s="10">
        <f t="shared" si="200"/>
        <v>124.91</v>
      </c>
      <c r="AN215" s="10">
        <f t="shared" si="201"/>
        <v>10</v>
      </c>
      <c r="AO215" s="10">
        <f t="shared" si="202"/>
        <v>114.91</v>
      </c>
      <c r="AP215" s="10">
        <f t="shared" si="203"/>
        <v>2.0938462706232484</v>
      </c>
      <c r="AQ215" s="10">
        <f t="shared" si="204"/>
        <v>112.81615372937675</v>
      </c>
      <c r="AR215" s="10">
        <f t="shared" si="205"/>
        <v>1365.192978475269</v>
      </c>
      <c r="AS215" s="16">
        <f t="shared" si="206"/>
        <v>91.333803543599828</v>
      </c>
      <c r="AU215" s="2"/>
      <c r="AV215" s="2"/>
      <c r="AW215" s="2"/>
      <c r="AX215" s="2"/>
      <c r="AY215" s="9">
        <f t="shared" si="207"/>
        <v>188</v>
      </c>
      <c r="AZ215" s="31">
        <f t="shared" si="208"/>
        <v>0</v>
      </c>
      <c r="BA215" s="31">
        <f t="shared" si="177"/>
        <v>8</v>
      </c>
      <c r="BB215" s="10">
        <f t="shared" si="249"/>
        <v>530</v>
      </c>
      <c r="BC215" s="28">
        <f t="shared" si="209"/>
        <v>30</v>
      </c>
      <c r="BD215" s="10">
        <f t="shared" si="210"/>
        <v>500</v>
      </c>
      <c r="BE215" s="10">
        <f t="shared" si="250"/>
        <v>500</v>
      </c>
      <c r="BF215" s="44">
        <f t="shared" si="211"/>
        <v>56000</v>
      </c>
      <c r="BG215" s="80">
        <f t="shared" si="212"/>
        <v>387.53435175812911</v>
      </c>
      <c r="BH215" s="118"/>
      <c r="BI215" s="9">
        <f t="shared" si="213"/>
        <v>188</v>
      </c>
      <c r="BJ215" s="28">
        <f t="shared" si="214"/>
        <v>66.599999999999994</v>
      </c>
      <c r="BK215" s="28">
        <f t="shared" si="215"/>
        <v>5.5</v>
      </c>
      <c r="BL215" s="28">
        <f t="shared" si="216"/>
        <v>61.1</v>
      </c>
      <c r="BM215" s="28">
        <f t="shared" si="217"/>
        <v>2.0713042586338291</v>
      </c>
      <c r="BN215" s="28">
        <f t="shared" si="218"/>
        <v>59.028695741366171</v>
      </c>
      <c r="BO215" s="36">
        <f t="shared" si="219"/>
        <v>1321.84081001452</v>
      </c>
      <c r="BP215" s="80">
        <f t="shared" si="220"/>
        <v>48.697712881304525</v>
      </c>
      <c r="BQ215" s="9">
        <f t="shared" si="221"/>
        <v>188</v>
      </c>
      <c r="BR215" s="28">
        <f t="shared" si="222"/>
        <v>76.53</v>
      </c>
      <c r="BS215" s="28">
        <f t="shared" si="223"/>
        <v>6.5</v>
      </c>
      <c r="BT215" s="28">
        <f t="shared" si="224"/>
        <v>70.03</v>
      </c>
      <c r="BU215" s="28">
        <f t="shared" si="225"/>
        <v>3.5604579273595007</v>
      </c>
      <c r="BV215" s="28">
        <f t="shared" si="226"/>
        <v>66.469542072640508</v>
      </c>
      <c r="BW215" s="36">
        <f t="shared" si="227"/>
        <v>2182.2407278386231</v>
      </c>
      <c r="BX215" s="80">
        <f t="shared" si="228"/>
        <v>55.958498000093627</v>
      </c>
      <c r="BY215" s="9">
        <f t="shared" si="229"/>
        <v>188</v>
      </c>
      <c r="BZ215" s="28">
        <f t="shared" si="230"/>
        <v>80.33</v>
      </c>
      <c r="CA215" s="28">
        <f t="shared" si="231"/>
        <v>7</v>
      </c>
      <c r="CB215" s="28">
        <f t="shared" si="232"/>
        <v>73.33</v>
      </c>
      <c r="CC215" s="28">
        <f t="shared" si="233"/>
        <v>5.067295094416937</v>
      </c>
      <c r="CD215" s="28">
        <f t="shared" si="234"/>
        <v>68.262704905583064</v>
      </c>
      <c r="CE215" s="36">
        <f t="shared" si="235"/>
        <v>2972.1143517445789</v>
      </c>
      <c r="CF215" s="80">
        <f t="shared" si="236"/>
        <v>58.737046182510397</v>
      </c>
      <c r="CG215" s="9">
        <f t="shared" si="237"/>
        <v>0</v>
      </c>
      <c r="CH215" s="28">
        <f t="shared" si="238"/>
        <v>0</v>
      </c>
      <c r="CI215" s="28">
        <f t="shared" si="239"/>
        <v>0</v>
      </c>
      <c r="CJ215" s="28">
        <f t="shared" si="240"/>
        <v>0</v>
      </c>
      <c r="CK215" s="28">
        <f t="shared" si="241"/>
        <v>0</v>
      </c>
      <c r="CL215" s="28">
        <f t="shared" si="242"/>
        <v>0</v>
      </c>
      <c r="CM215" s="36">
        <f t="shared" si="243"/>
        <v>0</v>
      </c>
      <c r="CN215" s="80">
        <f t="shared" si="244"/>
        <v>0</v>
      </c>
      <c r="CO215" s="9">
        <f t="shared" si="245"/>
        <v>188</v>
      </c>
      <c r="CP215" s="28">
        <f t="shared" si="246"/>
        <v>184.19651834317915</v>
      </c>
      <c r="CQ215" s="28">
        <f t="shared" si="251"/>
        <v>53.5</v>
      </c>
      <c r="CR215" s="28">
        <f t="shared" si="252"/>
        <v>130.69651834317915</v>
      </c>
      <c r="CS215" s="28">
        <f t="shared" si="253"/>
        <v>30.786676242679146</v>
      </c>
      <c r="CT215" s="28">
        <f t="shared" si="254"/>
        <v>99.909842100500001</v>
      </c>
      <c r="CU215" s="36">
        <f t="shared" si="255"/>
        <v>18372.095903506986</v>
      </c>
      <c r="CV215" s="122">
        <f t="shared" si="256"/>
        <v>0</v>
      </c>
      <c r="CW215" s="125">
        <f t="shared" si="257"/>
        <v>130.69651834317915</v>
      </c>
      <c r="CX215" s="138">
        <f t="shared" si="258"/>
        <v>1127.1765183431792</v>
      </c>
    </row>
    <row r="216" spans="2:102" x14ac:dyDescent="0.3">
      <c r="B216" s="86">
        <v>189</v>
      </c>
      <c r="C216" s="155">
        <f t="shared" si="178"/>
        <v>1127.1765183431792</v>
      </c>
      <c r="D216" s="10">
        <f t="shared" si="179"/>
        <v>117.5</v>
      </c>
      <c r="E216" s="10">
        <f t="shared" si="180"/>
        <v>1009.6765183431792</v>
      </c>
      <c r="F216" s="10">
        <f t="shared" si="181"/>
        <v>43.105566609402786</v>
      </c>
      <c r="G216" s="10">
        <f t="shared" si="182"/>
        <v>966.57095173377638</v>
      </c>
      <c r="H216" s="10">
        <f t="shared" si="176"/>
        <v>81366.826642629167</v>
      </c>
      <c r="I216" s="146">
        <f t="shared" si="247"/>
        <v>-1009.6765183431792</v>
      </c>
      <c r="J216" s="147">
        <f t="shared" si="248"/>
        <v>-1127.1765183431792</v>
      </c>
      <c r="S216" s="86">
        <v>189</v>
      </c>
      <c r="T216" s="9">
        <f t="shared" si="183"/>
        <v>0</v>
      </c>
      <c r="U216" s="10">
        <f t="shared" si="184"/>
        <v>0</v>
      </c>
      <c r="V216" s="10">
        <f t="shared" si="185"/>
        <v>0</v>
      </c>
      <c r="W216" s="10">
        <f t="shared" si="186"/>
        <v>0</v>
      </c>
      <c r="X216" s="10">
        <f t="shared" si="187"/>
        <v>0</v>
      </c>
      <c r="Y216" s="10">
        <f t="shared" si="188"/>
        <v>0</v>
      </c>
      <c r="Z216" s="10">
        <f t="shared" si="189"/>
        <v>0</v>
      </c>
      <c r="AA216" s="16">
        <f t="shared" si="190"/>
        <v>0</v>
      </c>
      <c r="AB216" s="6"/>
      <c r="AC216" s="9">
        <f t="shared" si="191"/>
        <v>189</v>
      </c>
      <c r="AD216" s="10">
        <f t="shared" si="192"/>
        <v>64.61</v>
      </c>
      <c r="AE216" s="10">
        <f t="shared" si="193"/>
        <v>5</v>
      </c>
      <c r="AF216" s="10">
        <f t="shared" si="194"/>
        <v>59.61</v>
      </c>
      <c r="AG216" s="10">
        <f t="shared" si="195"/>
        <v>0.15988376371061128</v>
      </c>
      <c r="AH216" s="10">
        <f t="shared" si="196"/>
        <v>59.450116236289389</v>
      </c>
      <c r="AI216" s="10">
        <f t="shared" si="197"/>
        <v>60.462706546669054</v>
      </c>
      <c r="AJ216" s="16">
        <f t="shared" si="198"/>
        <v>47.164024362715075</v>
      </c>
      <c r="AK216" s="6"/>
      <c r="AL216" s="9">
        <f t="shared" si="199"/>
        <v>189</v>
      </c>
      <c r="AM216" s="10">
        <f t="shared" si="200"/>
        <v>124.91</v>
      </c>
      <c r="AN216" s="10">
        <f t="shared" si="201"/>
        <v>10</v>
      </c>
      <c r="AO216" s="10">
        <f t="shared" si="202"/>
        <v>114.91</v>
      </c>
      <c r="AP216" s="10">
        <f t="shared" si="203"/>
        <v>1.9340233861732978</v>
      </c>
      <c r="AQ216" s="10">
        <f t="shared" si="204"/>
        <v>112.9759766138267</v>
      </c>
      <c r="AR216" s="10">
        <f t="shared" si="205"/>
        <v>1252.2170018614422</v>
      </c>
      <c r="AS216" s="16">
        <f t="shared" si="206"/>
        <v>91.181833820565544</v>
      </c>
      <c r="AU216" s="2"/>
      <c r="AV216" s="2"/>
      <c r="AW216" s="2"/>
      <c r="AX216" s="2"/>
      <c r="AY216" s="9">
        <f t="shared" si="207"/>
        <v>189</v>
      </c>
      <c r="AZ216" s="31">
        <f t="shared" si="208"/>
        <v>0</v>
      </c>
      <c r="BA216" s="31">
        <f t="shared" si="177"/>
        <v>9</v>
      </c>
      <c r="BB216" s="10">
        <f t="shared" si="249"/>
        <v>530</v>
      </c>
      <c r="BC216" s="28">
        <f t="shared" si="209"/>
        <v>30</v>
      </c>
      <c r="BD216" s="10">
        <f t="shared" si="210"/>
        <v>500</v>
      </c>
      <c r="BE216" s="10">
        <f t="shared" si="250"/>
        <v>500</v>
      </c>
      <c r="BF216" s="44">
        <f t="shared" si="211"/>
        <v>55500</v>
      </c>
      <c r="BG216" s="80">
        <f t="shared" si="212"/>
        <v>386.88953586502072</v>
      </c>
      <c r="BH216" s="118"/>
      <c r="BI216" s="9">
        <f t="shared" si="213"/>
        <v>189</v>
      </c>
      <c r="BJ216" s="28">
        <f t="shared" si="214"/>
        <v>66.599999999999994</v>
      </c>
      <c r="BK216" s="28">
        <f t="shared" si="215"/>
        <v>5.5</v>
      </c>
      <c r="BL216" s="28">
        <f t="shared" si="216"/>
        <v>61.1</v>
      </c>
      <c r="BM216" s="28">
        <f t="shared" si="217"/>
        <v>1.9827612150217799</v>
      </c>
      <c r="BN216" s="28">
        <f t="shared" si="218"/>
        <v>59.11723878497822</v>
      </c>
      <c r="BO216" s="36">
        <f t="shared" si="219"/>
        <v>1262.7235712295417</v>
      </c>
      <c r="BP216" s="80">
        <f t="shared" si="220"/>
        <v>48.616685072849769</v>
      </c>
      <c r="BQ216" s="9">
        <f t="shared" si="221"/>
        <v>189</v>
      </c>
      <c r="BR216" s="28">
        <f t="shared" si="222"/>
        <v>76.53</v>
      </c>
      <c r="BS216" s="28">
        <f t="shared" si="223"/>
        <v>6.5</v>
      </c>
      <c r="BT216" s="28">
        <f t="shared" si="224"/>
        <v>70.03</v>
      </c>
      <c r="BU216" s="28">
        <f t="shared" si="225"/>
        <v>3.4552144857444866</v>
      </c>
      <c r="BV216" s="28">
        <f t="shared" si="226"/>
        <v>66.57478551425551</v>
      </c>
      <c r="BW216" s="36">
        <f t="shared" si="227"/>
        <v>2115.6659423243677</v>
      </c>
      <c r="BX216" s="80">
        <f t="shared" si="228"/>
        <v>55.865389018396293</v>
      </c>
      <c r="BY216" s="9">
        <f t="shared" si="229"/>
        <v>189</v>
      </c>
      <c r="BZ216" s="28">
        <f t="shared" si="230"/>
        <v>80.33</v>
      </c>
      <c r="CA216" s="28">
        <f t="shared" si="231"/>
        <v>7</v>
      </c>
      <c r="CB216" s="28">
        <f t="shared" si="232"/>
        <v>73.33</v>
      </c>
      <c r="CC216" s="28">
        <f t="shared" si="233"/>
        <v>4.9535239195742982</v>
      </c>
      <c r="CD216" s="28">
        <f t="shared" si="234"/>
        <v>68.376476080425704</v>
      </c>
      <c r="CE216" s="36">
        <f t="shared" si="235"/>
        <v>2903.7378756641533</v>
      </c>
      <c r="CF216" s="80">
        <f t="shared" si="236"/>
        <v>58.639313992522858</v>
      </c>
      <c r="CG216" s="9">
        <f t="shared" si="237"/>
        <v>0</v>
      </c>
      <c r="CH216" s="28">
        <f t="shared" si="238"/>
        <v>0</v>
      </c>
      <c r="CI216" s="28">
        <f t="shared" si="239"/>
        <v>0</v>
      </c>
      <c r="CJ216" s="28">
        <f t="shared" si="240"/>
        <v>0</v>
      </c>
      <c r="CK216" s="28">
        <f t="shared" si="241"/>
        <v>0</v>
      </c>
      <c r="CL216" s="28">
        <f t="shared" si="242"/>
        <v>0</v>
      </c>
      <c r="CM216" s="36">
        <f t="shared" si="243"/>
        <v>0</v>
      </c>
      <c r="CN216" s="80">
        <f t="shared" si="244"/>
        <v>0</v>
      </c>
      <c r="CO216" s="9">
        <f t="shared" si="245"/>
        <v>189</v>
      </c>
      <c r="CP216" s="28">
        <f t="shared" si="246"/>
        <v>184.19651834317915</v>
      </c>
      <c r="CQ216" s="28">
        <f t="shared" si="251"/>
        <v>53.5</v>
      </c>
      <c r="CR216" s="28">
        <f t="shared" si="252"/>
        <v>130.69651834317915</v>
      </c>
      <c r="CS216" s="28">
        <f t="shared" si="253"/>
        <v>30.62015983917831</v>
      </c>
      <c r="CT216" s="28">
        <f t="shared" si="254"/>
        <v>100.07635850400084</v>
      </c>
      <c r="CU216" s="36">
        <f t="shared" si="255"/>
        <v>18272.019545002986</v>
      </c>
      <c r="CV216" s="122">
        <f t="shared" si="256"/>
        <v>0</v>
      </c>
      <c r="CW216" s="125">
        <f t="shared" si="257"/>
        <v>130.69651834317915</v>
      </c>
      <c r="CX216" s="138">
        <f t="shared" si="258"/>
        <v>1127.1765183431792</v>
      </c>
    </row>
    <row r="217" spans="2:102" x14ac:dyDescent="0.3">
      <c r="B217" s="86">
        <v>190</v>
      </c>
      <c r="C217" s="155">
        <f t="shared" si="178"/>
        <v>1127.1765183431792</v>
      </c>
      <c r="D217" s="10">
        <f t="shared" si="179"/>
        <v>117.5</v>
      </c>
      <c r="E217" s="10">
        <f t="shared" si="180"/>
        <v>1009.6765183431792</v>
      </c>
      <c r="F217" s="10">
        <f t="shared" si="181"/>
        <v>42.391409828002395</v>
      </c>
      <c r="G217" s="10">
        <f t="shared" si="182"/>
        <v>967.2851085151766</v>
      </c>
      <c r="H217" s="10">
        <f t="shared" si="176"/>
        <v>80399.541534113989</v>
      </c>
      <c r="I217" s="146">
        <f t="shared" si="247"/>
        <v>-1009.6765183431792</v>
      </c>
      <c r="J217" s="147">
        <f t="shared" si="248"/>
        <v>-1127.1765183431792</v>
      </c>
      <c r="S217" s="86">
        <v>190</v>
      </c>
      <c r="T217" s="9">
        <f t="shared" si="183"/>
        <v>0</v>
      </c>
      <c r="U217" s="10">
        <f t="shared" si="184"/>
        <v>0</v>
      </c>
      <c r="V217" s="10">
        <f t="shared" si="185"/>
        <v>0</v>
      </c>
      <c r="W217" s="10">
        <f t="shared" si="186"/>
        <v>0</v>
      </c>
      <c r="X217" s="10">
        <f t="shared" si="187"/>
        <v>0</v>
      </c>
      <c r="Y217" s="10">
        <f t="shared" si="188"/>
        <v>0</v>
      </c>
      <c r="Z217" s="10">
        <f t="shared" si="189"/>
        <v>0</v>
      </c>
      <c r="AA217" s="16">
        <f t="shared" si="190"/>
        <v>0</v>
      </c>
      <c r="AB217" s="6"/>
      <c r="AC217" s="9">
        <f t="shared" si="191"/>
        <v>190</v>
      </c>
      <c r="AD217" s="10">
        <f t="shared" si="192"/>
        <v>65.543323488731289</v>
      </c>
      <c r="AE217" s="10">
        <f t="shared" si="193"/>
        <v>5</v>
      </c>
      <c r="AF217" s="10">
        <f t="shared" si="194"/>
        <v>60.543323488731282</v>
      </c>
      <c r="AG217" s="10">
        <f t="shared" si="195"/>
        <v>8.0616942062225402E-2</v>
      </c>
      <c r="AH217" s="10">
        <f t="shared" si="196"/>
        <v>60.462706546669054</v>
      </c>
      <c r="AI217" s="10">
        <f t="shared" si="197"/>
        <v>0</v>
      </c>
      <c r="AJ217" s="16">
        <f t="shared" si="198"/>
        <v>47.765722544701269</v>
      </c>
      <c r="AK217" s="6"/>
      <c r="AL217" s="9">
        <f t="shared" si="199"/>
        <v>190</v>
      </c>
      <c r="AM217" s="10">
        <f t="shared" si="200"/>
        <v>124.91</v>
      </c>
      <c r="AN217" s="10">
        <f t="shared" si="201"/>
        <v>10</v>
      </c>
      <c r="AO217" s="10">
        <f t="shared" si="202"/>
        <v>114.91</v>
      </c>
      <c r="AP217" s="10">
        <f t="shared" si="203"/>
        <v>1.7739740859703765</v>
      </c>
      <c r="AQ217" s="10">
        <f t="shared" si="204"/>
        <v>113.13602591402962</v>
      </c>
      <c r="AR217" s="10">
        <f t="shared" si="205"/>
        <v>1139.0809759474125</v>
      </c>
      <c r="AS217" s="16">
        <f t="shared" si="206"/>
        <v>91.030116958967255</v>
      </c>
      <c r="AU217" s="2"/>
      <c r="AV217" s="2"/>
      <c r="AW217" s="2"/>
      <c r="AX217" s="2"/>
      <c r="AY217" s="9">
        <f t="shared" si="207"/>
        <v>190</v>
      </c>
      <c r="AZ217" s="31">
        <f t="shared" si="208"/>
        <v>0</v>
      </c>
      <c r="BA217" s="31">
        <f t="shared" si="177"/>
        <v>10</v>
      </c>
      <c r="BB217" s="10">
        <f t="shared" si="249"/>
        <v>530</v>
      </c>
      <c r="BC217" s="28">
        <f t="shared" si="209"/>
        <v>30</v>
      </c>
      <c r="BD217" s="10">
        <f t="shared" si="210"/>
        <v>500</v>
      </c>
      <c r="BE217" s="10">
        <f t="shared" si="250"/>
        <v>500</v>
      </c>
      <c r="BF217" s="44">
        <f t="shared" si="211"/>
        <v>55000</v>
      </c>
      <c r="BG217" s="80">
        <f t="shared" si="212"/>
        <v>386.24579287689255</v>
      </c>
      <c r="BH217" s="118"/>
      <c r="BI217" s="9">
        <f t="shared" si="213"/>
        <v>190</v>
      </c>
      <c r="BJ217" s="28">
        <f t="shared" si="214"/>
        <v>66.599999999999994</v>
      </c>
      <c r="BK217" s="28">
        <f t="shared" si="215"/>
        <v>5.5</v>
      </c>
      <c r="BL217" s="28">
        <f t="shared" si="216"/>
        <v>61.1</v>
      </c>
      <c r="BM217" s="28">
        <f t="shared" si="217"/>
        <v>1.8940853568443126</v>
      </c>
      <c r="BN217" s="28">
        <f t="shared" si="218"/>
        <v>59.205914643155687</v>
      </c>
      <c r="BO217" s="36">
        <f t="shared" si="219"/>
        <v>1203.517656586386</v>
      </c>
      <c r="BP217" s="80">
        <f t="shared" si="220"/>
        <v>48.535792086039699</v>
      </c>
      <c r="BQ217" s="9">
        <f t="shared" si="221"/>
        <v>190</v>
      </c>
      <c r="BR217" s="28">
        <f t="shared" si="222"/>
        <v>76.53</v>
      </c>
      <c r="BS217" s="28">
        <f t="shared" si="223"/>
        <v>6.5</v>
      </c>
      <c r="BT217" s="28">
        <f t="shared" si="224"/>
        <v>70.03</v>
      </c>
      <c r="BU217" s="28">
        <f t="shared" si="225"/>
        <v>3.349804408680249</v>
      </c>
      <c r="BV217" s="28">
        <f t="shared" si="226"/>
        <v>66.680195591319759</v>
      </c>
      <c r="BW217" s="36">
        <f t="shared" si="227"/>
        <v>2048.985746733048</v>
      </c>
      <c r="BX217" s="80">
        <f t="shared" si="228"/>
        <v>55.772434960129409</v>
      </c>
      <c r="BY217" s="9">
        <f t="shared" si="229"/>
        <v>190</v>
      </c>
      <c r="BZ217" s="28">
        <f t="shared" si="230"/>
        <v>80.33</v>
      </c>
      <c r="CA217" s="28">
        <f t="shared" si="231"/>
        <v>7</v>
      </c>
      <c r="CB217" s="28">
        <f t="shared" si="232"/>
        <v>73.33</v>
      </c>
      <c r="CC217" s="28">
        <f t="shared" si="233"/>
        <v>4.8395631261069223</v>
      </c>
      <c r="CD217" s="28">
        <f t="shared" si="234"/>
        <v>68.490436873893074</v>
      </c>
      <c r="CE217" s="36">
        <f t="shared" si="235"/>
        <v>2835.2474387902603</v>
      </c>
      <c r="CF217" s="80">
        <f t="shared" si="236"/>
        <v>58.54174441849203</v>
      </c>
      <c r="CG217" s="9">
        <f t="shared" si="237"/>
        <v>0</v>
      </c>
      <c r="CH217" s="28">
        <f t="shared" si="238"/>
        <v>0</v>
      </c>
      <c r="CI217" s="28">
        <f t="shared" si="239"/>
        <v>0</v>
      </c>
      <c r="CJ217" s="28">
        <f t="shared" si="240"/>
        <v>0</v>
      </c>
      <c r="CK217" s="28">
        <f t="shared" si="241"/>
        <v>0</v>
      </c>
      <c r="CL217" s="28">
        <f t="shared" si="242"/>
        <v>0</v>
      </c>
      <c r="CM217" s="36">
        <f t="shared" si="243"/>
        <v>0</v>
      </c>
      <c r="CN217" s="80">
        <f t="shared" si="244"/>
        <v>0</v>
      </c>
      <c r="CO217" s="9">
        <f t="shared" si="245"/>
        <v>190</v>
      </c>
      <c r="CP217" s="28">
        <f t="shared" si="246"/>
        <v>183.26319485444787</v>
      </c>
      <c r="CQ217" s="28">
        <f t="shared" si="251"/>
        <v>53.5</v>
      </c>
      <c r="CR217" s="28">
        <f t="shared" si="252"/>
        <v>129.76319485444787</v>
      </c>
      <c r="CS217" s="28">
        <f t="shared" si="253"/>
        <v>30.453365908338313</v>
      </c>
      <c r="CT217" s="28">
        <f t="shared" si="254"/>
        <v>99.309828946109562</v>
      </c>
      <c r="CU217" s="36">
        <f t="shared" si="255"/>
        <v>18172.709716056877</v>
      </c>
      <c r="CV217" s="122">
        <f t="shared" si="256"/>
        <v>0</v>
      </c>
      <c r="CW217" s="125">
        <f t="shared" si="257"/>
        <v>129.76319485444787</v>
      </c>
      <c r="CX217" s="138">
        <f t="shared" si="258"/>
        <v>1127.1765183431792</v>
      </c>
    </row>
    <row r="218" spans="2:102" x14ac:dyDescent="0.3">
      <c r="B218" s="86">
        <v>191</v>
      </c>
      <c r="C218" s="155">
        <f t="shared" si="178"/>
        <v>1127.1765183431792</v>
      </c>
      <c r="D218" s="10">
        <f t="shared" si="179"/>
        <v>112.5</v>
      </c>
      <c r="E218" s="10">
        <f t="shared" si="180"/>
        <v>1014.6765183431792</v>
      </c>
      <c r="F218" s="10">
        <f t="shared" si="181"/>
        <v>41.676463891210972</v>
      </c>
      <c r="G218" s="10">
        <f t="shared" si="182"/>
        <v>973.00005445196814</v>
      </c>
      <c r="H218" s="10">
        <f t="shared" si="176"/>
        <v>79426.541479662017</v>
      </c>
      <c r="I218" s="146">
        <f t="shared" si="247"/>
        <v>-1014.6765183431792</v>
      </c>
      <c r="J218" s="147">
        <f t="shared" si="248"/>
        <v>-1127.1765183431792</v>
      </c>
      <c r="S218" s="86">
        <v>191</v>
      </c>
      <c r="T218" s="9">
        <f t="shared" si="183"/>
        <v>0</v>
      </c>
      <c r="U218" s="10">
        <f t="shared" si="184"/>
        <v>0</v>
      </c>
      <c r="V218" s="10">
        <f t="shared" si="185"/>
        <v>0</v>
      </c>
      <c r="W218" s="10">
        <f t="shared" si="186"/>
        <v>0</v>
      </c>
      <c r="X218" s="10">
        <f t="shared" si="187"/>
        <v>0</v>
      </c>
      <c r="Y218" s="10">
        <f t="shared" si="188"/>
        <v>0</v>
      </c>
      <c r="Z218" s="10">
        <f t="shared" si="189"/>
        <v>0</v>
      </c>
      <c r="AA218" s="16">
        <f t="shared" si="190"/>
        <v>0</v>
      </c>
      <c r="AB218" s="6"/>
      <c r="AC218" s="9">
        <f t="shared" si="191"/>
        <v>0</v>
      </c>
      <c r="AD218" s="10">
        <f t="shared" si="192"/>
        <v>0</v>
      </c>
      <c r="AE218" s="10">
        <f t="shared" si="193"/>
        <v>0</v>
      </c>
      <c r="AF218" s="10">
        <f t="shared" si="194"/>
        <v>0</v>
      </c>
      <c r="AG218" s="10">
        <f t="shared" si="195"/>
        <v>0</v>
      </c>
      <c r="AH218" s="10">
        <f t="shared" si="196"/>
        <v>0</v>
      </c>
      <c r="AI218" s="10">
        <f t="shared" si="197"/>
        <v>0</v>
      </c>
      <c r="AJ218" s="16">
        <f t="shared" si="198"/>
        <v>0</v>
      </c>
      <c r="AK218" s="6"/>
      <c r="AL218" s="9">
        <f t="shared" si="199"/>
        <v>191</v>
      </c>
      <c r="AM218" s="10">
        <f t="shared" si="200"/>
        <v>124.91</v>
      </c>
      <c r="AN218" s="10">
        <f t="shared" si="201"/>
        <v>10</v>
      </c>
      <c r="AO218" s="10">
        <f t="shared" si="202"/>
        <v>114.91</v>
      </c>
      <c r="AP218" s="10">
        <f t="shared" si="203"/>
        <v>1.6136980492588346</v>
      </c>
      <c r="AQ218" s="10">
        <f t="shared" si="204"/>
        <v>113.29630195074117</v>
      </c>
      <c r="AR218" s="10">
        <f t="shared" si="205"/>
        <v>1025.7846739966712</v>
      </c>
      <c r="AS218" s="16">
        <f t="shared" si="206"/>
        <v>90.87865253807044</v>
      </c>
      <c r="AU218" s="2"/>
      <c r="AV218" s="2"/>
      <c r="AW218" s="2"/>
      <c r="AX218" s="2"/>
      <c r="AY218" s="9">
        <f t="shared" si="207"/>
        <v>191</v>
      </c>
      <c r="AZ218" s="31">
        <f t="shared" si="208"/>
        <v>0</v>
      </c>
      <c r="BA218" s="31">
        <f t="shared" si="177"/>
        <v>11</v>
      </c>
      <c r="BB218" s="10">
        <f t="shared" si="249"/>
        <v>530</v>
      </c>
      <c r="BC218" s="28">
        <f t="shared" si="209"/>
        <v>30</v>
      </c>
      <c r="BD218" s="10">
        <f t="shared" si="210"/>
        <v>500</v>
      </c>
      <c r="BE218" s="10">
        <f t="shared" si="250"/>
        <v>500</v>
      </c>
      <c r="BF218" s="44">
        <f t="shared" si="211"/>
        <v>54500</v>
      </c>
      <c r="BG218" s="80">
        <f t="shared" si="212"/>
        <v>385.60312100854486</v>
      </c>
      <c r="BH218" s="118"/>
      <c r="BI218" s="9">
        <f t="shared" si="213"/>
        <v>191</v>
      </c>
      <c r="BJ218" s="28">
        <f t="shared" si="214"/>
        <v>66.599999999999994</v>
      </c>
      <c r="BK218" s="28">
        <f t="shared" si="215"/>
        <v>5.5</v>
      </c>
      <c r="BL218" s="28">
        <f t="shared" si="216"/>
        <v>61.1</v>
      </c>
      <c r="BM218" s="28">
        <f t="shared" si="217"/>
        <v>1.805276484879579</v>
      </c>
      <c r="BN218" s="28">
        <f t="shared" si="218"/>
        <v>59.294723515120424</v>
      </c>
      <c r="BO218" s="36">
        <f t="shared" si="219"/>
        <v>1144.2229330712655</v>
      </c>
      <c r="BP218" s="80">
        <f t="shared" si="220"/>
        <v>48.455033696545442</v>
      </c>
      <c r="BQ218" s="9">
        <f t="shared" si="221"/>
        <v>191</v>
      </c>
      <c r="BR218" s="28">
        <f t="shared" si="222"/>
        <v>76.53</v>
      </c>
      <c r="BS218" s="28">
        <f t="shared" si="223"/>
        <v>6.5</v>
      </c>
      <c r="BT218" s="28">
        <f t="shared" si="224"/>
        <v>70.03</v>
      </c>
      <c r="BU218" s="28">
        <f t="shared" si="225"/>
        <v>3.2442274323273259</v>
      </c>
      <c r="BV218" s="28">
        <f t="shared" si="226"/>
        <v>66.78577256767268</v>
      </c>
      <c r="BW218" s="36">
        <f t="shared" si="227"/>
        <v>1982.1999741653754</v>
      </c>
      <c r="BX218" s="80">
        <f t="shared" si="228"/>
        <v>55.679635567516861</v>
      </c>
      <c r="BY218" s="9">
        <f t="shared" si="229"/>
        <v>191</v>
      </c>
      <c r="BZ218" s="28">
        <f t="shared" si="230"/>
        <v>80.33</v>
      </c>
      <c r="CA218" s="28">
        <f t="shared" si="231"/>
        <v>7</v>
      </c>
      <c r="CB218" s="28">
        <f t="shared" si="232"/>
        <v>73.33</v>
      </c>
      <c r="CC218" s="28">
        <f t="shared" si="233"/>
        <v>4.7254123979837672</v>
      </c>
      <c r="CD218" s="28">
        <f t="shared" si="234"/>
        <v>68.604587602016238</v>
      </c>
      <c r="CE218" s="36">
        <f t="shared" si="235"/>
        <v>2766.6428511882441</v>
      </c>
      <c r="CF218" s="80">
        <f t="shared" si="236"/>
        <v>58.44433718984228</v>
      </c>
      <c r="CG218" s="9">
        <f t="shared" si="237"/>
        <v>0</v>
      </c>
      <c r="CH218" s="28">
        <f t="shared" si="238"/>
        <v>0</v>
      </c>
      <c r="CI218" s="28">
        <f t="shared" si="239"/>
        <v>0</v>
      </c>
      <c r="CJ218" s="28">
        <f t="shared" si="240"/>
        <v>0</v>
      </c>
      <c r="CK218" s="28">
        <f t="shared" si="241"/>
        <v>0</v>
      </c>
      <c r="CL218" s="28">
        <f t="shared" si="242"/>
        <v>0</v>
      </c>
      <c r="CM218" s="36">
        <f t="shared" si="243"/>
        <v>0</v>
      </c>
      <c r="CN218" s="80">
        <f t="shared" si="244"/>
        <v>0</v>
      </c>
      <c r="CO218" s="9">
        <f t="shared" si="245"/>
        <v>191</v>
      </c>
      <c r="CP218" s="28">
        <f t="shared" si="246"/>
        <v>248.80651834317922</v>
      </c>
      <c r="CQ218" s="28">
        <f t="shared" si="251"/>
        <v>53.5</v>
      </c>
      <c r="CR218" s="28">
        <f t="shared" si="252"/>
        <v>195.30651834317922</v>
      </c>
      <c r="CS218" s="28">
        <f t="shared" si="253"/>
        <v>30.287849526761462</v>
      </c>
      <c r="CT218" s="28">
        <f t="shared" si="254"/>
        <v>165.01866881641774</v>
      </c>
      <c r="CU218" s="36">
        <f t="shared" si="255"/>
        <v>18007.69104724046</v>
      </c>
      <c r="CV218" s="122">
        <f t="shared" si="256"/>
        <v>0</v>
      </c>
      <c r="CW218" s="125">
        <f t="shared" si="257"/>
        <v>195.30651834317922</v>
      </c>
      <c r="CX218" s="138">
        <f t="shared" si="258"/>
        <v>1127.1765183431792</v>
      </c>
    </row>
    <row r="219" spans="2:102" x14ac:dyDescent="0.3">
      <c r="B219" s="86">
        <v>192</v>
      </c>
      <c r="C219" s="155">
        <f t="shared" si="178"/>
        <v>1127.1765183431792</v>
      </c>
      <c r="D219" s="10">
        <f t="shared" si="179"/>
        <v>112.5</v>
      </c>
      <c r="E219" s="10">
        <f t="shared" si="180"/>
        <v>1014.6765183431792</v>
      </c>
      <c r="F219" s="10">
        <f t="shared" si="181"/>
        <v>40.931902477578532</v>
      </c>
      <c r="G219" s="10">
        <f t="shared" si="182"/>
        <v>973.74461586560074</v>
      </c>
      <c r="H219" s="10">
        <f t="shared" ref="H219:H282" si="259">Z219+AI219+AR219+BF219+BO219+BW219+CE219+CM219+CU219</f>
        <v>78452.796863796408</v>
      </c>
      <c r="I219" s="146">
        <f t="shared" si="247"/>
        <v>-1014.6765183431792</v>
      </c>
      <c r="J219" s="147">
        <f t="shared" si="248"/>
        <v>-1127.1765183431792</v>
      </c>
      <c r="S219" s="86">
        <v>192</v>
      </c>
      <c r="T219" s="9">
        <f t="shared" si="183"/>
        <v>0</v>
      </c>
      <c r="U219" s="10">
        <f t="shared" si="184"/>
        <v>0</v>
      </c>
      <c r="V219" s="10">
        <f t="shared" si="185"/>
        <v>0</v>
      </c>
      <c r="W219" s="10">
        <f t="shared" si="186"/>
        <v>0</v>
      </c>
      <c r="X219" s="10">
        <f t="shared" si="187"/>
        <v>0</v>
      </c>
      <c r="Y219" s="10">
        <f t="shared" si="188"/>
        <v>0</v>
      </c>
      <c r="Z219" s="10">
        <f t="shared" si="189"/>
        <v>0</v>
      </c>
      <c r="AA219" s="16">
        <f t="shared" si="190"/>
        <v>0</v>
      </c>
      <c r="AB219" s="6"/>
      <c r="AC219" s="9">
        <f t="shared" si="191"/>
        <v>0</v>
      </c>
      <c r="AD219" s="10">
        <f t="shared" si="192"/>
        <v>0</v>
      </c>
      <c r="AE219" s="10">
        <f t="shared" si="193"/>
        <v>0</v>
      </c>
      <c r="AF219" s="10">
        <f t="shared" si="194"/>
        <v>0</v>
      </c>
      <c r="AG219" s="10">
        <f t="shared" si="195"/>
        <v>0</v>
      </c>
      <c r="AH219" s="10">
        <f t="shared" si="196"/>
        <v>0</v>
      </c>
      <c r="AI219" s="10">
        <f t="shared" si="197"/>
        <v>0</v>
      </c>
      <c r="AJ219" s="16">
        <f t="shared" si="198"/>
        <v>0</v>
      </c>
      <c r="AK219" s="6"/>
      <c r="AL219" s="9">
        <f t="shared" si="199"/>
        <v>192</v>
      </c>
      <c r="AM219" s="10">
        <f t="shared" si="200"/>
        <v>124.91</v>
      </c>
      <c r="AN219" s="10">
        <f t="shared" si="201"/>
        <v>10</v>
      </c>
      <c r="AO219" s="10">
        <f t="shared" si="202"/>
        <v>114.91</v>
      </c>
      <c r="AP219" s="10">
        <f t="shared" si="203"/>
        <v>1.4531949548286178</v>
      </c>
      <c r="AQ219" s="10">
        <f t="shared" si="204"/>
        <v>113.45680504517138</v>
      </c>
      <c r="AR219" s="10">
        <f t="shared" si="205"/>
        <v>912.32786895149991</v>
      </c>
      <c r="AS219" s="16">
        <f t="shared" si="206"/>
        <v>90.727440137840716</v>
      </c>
      <c r="AU219" s="2"/>
      <c r="AV219" s="2"/>
      <c r="AW219" s="2"/>
      <c r="AX219" s="2"/>
      <c r="AY219" s="9">
        <f t="shared" si="207"/>
        <v>192</v>
      </c>
      <c r="AZ219" s="31">
        <f t="shared" si="208"/>
        <v>0</v>
      </c>
      <c r="BA219" s="31">
        <f t="shared" ref="BA219:BA282" si="260">IF(OR((AY219-$J$10)&lt;0,AY219&gt;$AY$24),0,AY219-$J$10)</f>
        <v>12</v>
      </c>
      <c r="BB219" s="10">
        <f t="shared" si="249"/>
        <v>530</v>
      </c>
      <c r="BC219" s="28">
        <f t="shared" si="209"/>
        <v>30</v>
      </c>
      <c r="BD219" s="10">
        <f t="shared" si="210"/>
        <v>500</v>
      </c>
      <c r="BE219" s="10">
        <f t="shared" si="250"/>
        <v>500</v>
      </c>
      <c r="BF219" s="44">
        <f t="shared" si="211"/>
        <v>54000</v>
      </c>
      <c r="BG219" s="80">
        <f t="shared" si="212"/>
        <v>384.96151847774865</v>
      </c>
      <c r="BH219" s="118"/>
      <c r="BI219" s="9">
        <f t="shared" si="213"/>
        <v>192</v>
      </c>
      <c r="BJ219" s="28">
        <f t="shared" si="214"/>
        <v>66.599999999999994</v>
      </c>
      <c r="BK219" s="28">
        <f t="shared" si="215"/>
        <v>5.5</v>
      </c>
      <c r="BL219" s="28">
        <f t="shared" si="216"/>
        <v>61.1</v>
      </c>
      <c r="BM219" s="28">
        <f t="shared" si="217"/>
        <v>1.7163343996068983</v>
      </c>
      <c r="BN219" s="28">
        <f t="shared" si="218"/>
        <v>59.383665600393101</v>
      </c>
      <c r="BO219" s="36">
        <f t="shared" si="219"/>
        <v>1084.8392674708725</v>
      </c>
      <c r="BP219" s="80">
        <f t="shared" si="220"/>
        <v>48.374409680411425</v>
      </c>
      <c r="BQ219" s="9">
        <f t="shared" si="221"/>
        <v>192</v>
      </c>
      <c r="BR219" s="28">
        <f t="shared" si="222"/>
        <v>76.53</v>
      </c>
      <c r="BS219" s="28">
        <f t="shared" si="223"/>
        <v>6.5</v>
      </c>
      <c r="BT219" s="28">
        <f t="shared" si="224"/>
        <v>70.03</v>
      </c>
      <c r="BU219" s="28">
        <f t="shared" si="225"/>
        <v>3.1384832924285107</v>
      </c>
      <c r="BV219" s="28">
        <f t="shared" si="226"/>
        <v>66.891516707571498</v>
      </c>
      <c r="BW219" s="36">
        <f t="shared" si="227"/>
        <v>1915.3084574578038</v>
      </c>
      <c r="BX219" s="80">
        <f t="shared" si="228"/>
        <v>55.586990583211517</v>
      </c>
      <c r="BY219" s="9">
        <f t="shared" si="229"/>
        <v>192</v>
      </c>
      <c r="BZ219" s="28">
        <f t="shared" si="230"/>
        <v>80.33</v>
      </c>
      <c r="CA219" s="28">
        <f t="shared" si="231"/>
        <v>7</v>
      </c>
      <c r="CB219" s="28">
        <f t="shared" si="232"/>
        <v>73.33</v>
      </c>
      <c r="CC219" s="28">
        <f t="shared" si="233"/>
        <v>4.6110714186470734</v>
      </c>
      <c r="CD219" s="28">
        <f t="shared" si="234"/>
        <v>68.718928581352927</v>
      </c>
      <c r="CE219" s="36">
        <f t="shared" si="235"/>
        <v>2697.9239226068912</v>
      </c>
      <c r="CF219" s="80">
        <f t="shared" si="236"/>
        <v>58.347092036448203</v>
      </c>
      <c r="CG219" s="9">
        <f t="shared" si="237"/>
        <v>0</v>
      </c>
      <c r="CH219" s="28">
        <f t="shared" si="238"/>
        <v>0</v>
      </c>
      <c r="CI219" s="28">
        <f t="shared" si="239"/>
        <v>0</v>
      </c>
      <c r="CJ219" s="28">
        <f t="shared" si="240"/>
        <v>0</v>
      </c>
      <c r="CK219" s="28">
        <f t="shared" si="241"/>
        <v>0</v>
      </c>
      <c r="CL219" s="28">
        <f t="shared" si="242"/>
        <v>0</v>
      </c>
      <c r="CM219" s="36">
        <f t="shared" si="243"/>
        <v>0</v>
      </c>
      <c r="CN219" s="80">
        <f t="shared" si="244"/>
        <v>0</v>
      </c>
      <c r="CO219" s="9">
        <f t="shared" si="245"/>
        <v>192</v>
      </c>
      <c r="CP219" s="28">
        <f t="shared" si="246"/>
        <v>248.80651834317922</v>
      </c>
      <c r="CQ219" s="28">
        <f t="shared" si="251"/>
        <v>53.5</v>
      </c>
      <c r="CR219" s="28">
        <f t="shared" si="252"/>
        <v>195.30651834317922</v>
      </c>
      <c r="CS219" s="28">
        <f t="shared" si="253"/>
        <v>30.012818412067432</v>
      </c>
      <c r="CT219" s="28">
        <f t="shared" si="254"/>
        <v>165.2936999311118</v>
      </c>
      <c r="CU219" s="36">
        <f t="shared" si="255"/>
        <v>17842.397347309347</v>
      </c>
      <c r="CV219" s="122">
        <f t="shared" si="256"/>
        <v>0</v>
      </c>
      <c r="CW219" s="125">
        <f t="shared" si="257"/>
        <v>195.30651834317922</v>
      </c>
      <c r="CX219" s="138">
        <f t="shared" si="258"/>
        <v>1127.1765183431792</v>
      </c>
    </row>
    <row r="220" spans="2:102" x14ac:dyDescent="0.3">
      <c r="B220" s="86">
        <v>193</v>
      </c>
      <c r="C220" s="155">
        <f t="shared" ref="C220:C283" si="261">U220+AD220+AM220+BB220+BJ220+BR220+BZ220+CH220+CP220</f>
        <v>1127.1765183431792</v>
      </c>
      <c r="D220" s="10">
        <f t="shared" ref="D220:D283" si="262">V220+AE220+AN220+BC220+BK220+BS220+CA220+CI220+CQ220</f>
        <v>112.5</v>
      </c>
      <c r="E220" s="10">
        <f t="shared" ref="E220:E283" si="263">W220+AF220+AO220+BD220+BL220+BT220+CB220+CJ220+CR220</f>
        <v>1014.6765183431792</v>
      </c>
      <c r="F220" s="10">
        <f t="shared" ref="F220:F283" si="264">X220+AG220+AP220+BM220+BU220+CC220+CK220+CS220</f>
        <v>40.186163889722856</v>
      </c>
      <c r="G220" s="10">
        <f t="shared" ref="G220:G283" si="265">Y220+AH220+AQ220+BE220+BN220+BV220+CD220+CL220+CT220</f>
        <v>974.49035445345646</v>
      </c>
      <c r="H220" s="10">
        <f t="shared" si="259"/>
        <v>77478.306509342947</v>
      </c>
      <c r="I220" s="146">
        <f t="shared" si="247"/>
        <v>-1014.6765183431792</v>
      </c>
      <c r="J220" s="147">
        <f t="shared" si="248"/>
        <v>-1127.1765183431792</v>
      </c>
      <c r="S220" s="86">
        <v>193</v>
      </c>
      <c r="T220" s="9">
        <f t="shared" ref="T220:T283" si="266">IF($S220&gt;$K$7,0,$S220)</f>
        <v>0</v>
      </c>
      <c r="U220" s="10">
        <f t="shared" ref="U220:U283" si="267">IF(S220&gt;$S$24,0,IF($AB$21=3,IF(T220=$S$24,W220+V220,ROUND(-PMT(($V$24+($P$7*$N$7)+($Q$7*$O$7))/12,$S$24,$U$24,0,0),2)),W220+V220))</f>
        <v>0</v>
      </c>
      <c r="V220" s="10">
        <f t="shared" ref="V220:V283" si="268">IF(S220&gt;$S$24,0,IF($AB$21=1,TRUNC($U$24*$P$7*$N$7/12,2)+TRUNC($U$24*$Q$7*$O$7/12,2),IF($AB$21=2,TRUNC(Z219*$P$7*$N$7/12,2)+TRUNC(Z219*$Q$7*$O$7/12,2),TRUNC(Z219*$P$7*$N$7/12,2)+TRUNC(Z219*$Q$7*$O$7/12,2))))</f>
        <v>0</v>
      </c>
      <c r="W220" s="10">
        <f t="shared" ref="W220:W283" si="269">IF(S220&gt;$S$24,0,IF($AB$21=3,IF(T220=$S$24,Y220+X220,U220-V220),IF(T220=$S$24,Y220+X220,ROUND(-PMT($V$24/12,$S$24,$U$24,0,0),2))))</f>
        <v>0</v>
      </c>
      <c r="X220" s="10">
        <f t="shared" ref="X220:X283" si="270">IF(S220&gt;$S$24,0,Z219*$V$24/12)</f>
        <v>0</v>
      </c>
      <c r="Y220" s="10">
        <f t="shared" ref="Y220:Y283" si="271">IF(S220&gt;$S$24,0,(IF(T220=$S$24,Z219,W220-X220)))</f>
        <v>0</v>
      </c>
      <c r="Z220" s="10">
        <f t="shared" ref="Z220:Z283" si="272">IF(S220&gt;$S$24,0,Z219-Y220)</f>
        <v>0</v>
      </c>
      <c r="AA220" s="16">
        <f t="shared" ref="AA220:AA283" si="273">IF(S220&gt;$K$15,0,IF($AT$22&lt;&gt;3,U220*((1+($L$15/12))^(-T220)),U220*((1+(($L$15+($P$7*$N$7)+($Q$7*$O$7))/12))^(-T220))))</f>
        <v>0</v>
      </c>
      <c r="AB220" s="6"/>
      <c r="AC220" s="9">
        <f t="shared" ref="AC220:AC283" si="274">IF($S220&gt;$K$8,0,$S220)</f>
        <v>0</v>
      </c>
      <c r="AD220" s="10">
        <f t="shared" ref="AD220:AD283" si="275">IF(S220&gt;$AC$24,0,IF($AK$21=3,IF(AC220=$AC$24,AF220+AE220,ROUND(-PMT(($AE$24+($P$8*$N$8)+($Q$8*$O$8))/12,$AC$24,$AD$24,0,0),2)),AF220+AE220))</f>
        <v>0</v>
      </c>
      <c r="AE220" s="10">
        <f t="shared" ref="AE220:AE283" si="276">IF(S220&gt;$AC$24,0,IF($AK$21=1,TRUNC($AD$24*$P$8*$N$8/12,2)+TRUNC($AD$24*$Q$8*$O$8/12,2),IF($AK$21=2,TRUNC(AI219*$P$8*$N$8/12,2)+TRUNC(AI219*$Q$8*$O$8/12,2),TRUNC(AI219*$P$8*$N$8/12,2)+TRUNC(AI219*$Q$8*$O$8/12,2))))</f>
        <v>0</v>
      </c>
      <c r="AF220" s="10">
        <f t="shared" ref="AF220:AF283" si="277">IF(S220&gt;$AC$24,0,IF($AK$21=3,IF(AC220=$AC$24,AH220+AG220,AD220-AE220),IF(AC220=$AC$24,AH220+AG220,ROUND(-PMT($AE$24/12,$AC$24,$AD$24,0,0),2))))</f>
        <v>0</v>
      </c>
      <c r="AG220" s="10">
        <f t="shared" ref="AG220:AG283" si="278">IF(S220&gt;$AC$24,0,AI219*$AE$24/12)</f>
        <v>0</v>
      </c>
      <c r="AH220" s="10">
        <f t="shared" ref="AH220:AH283" si="279">IF(S220&gt;$AC$24,0,(IF(AC220=$AC$24,AI219,AF220-AG220)))</f>
        <v>0</v>
      </c>
      <c r="AI220" s="10">
        <f t="shared" ref="AI220:AI283" si="280">IF(S220&gt;$AC$24,0,AI219-AH220)</f>
        <v>0</v>
      </c>
      <c r="AJ220" s="16">
        <f t="shared" ref="AJ220:AJ283" si="281">IF(AC220&gt;$K$15,0,IF($AT$22&lt;&gt;3,AD220*((1+($L$15/12))^(-AC220)),AD220*((1+(($L$15+($P$7*$N$7)+($Q$7*$O$7))/12))^(-AC220))))</f>
        <v>0</v>
      </c>
      <c r="AK220" s="6"/>
      <c r="AL220" s="9">
        <f t="shared" ref="AL220:AL283" si="282">IF($S220&gt;$K$9,0,$S220)</f>
        <v>193</v>
      </c>
      <c r="AM220" s="10">
        <f t="shared" ref="AM220:AM283" si="283">IF(S220&gt;$AL$24,0,IF($AT$21=3,IF(AL220=$AL$24,AO220+AN220,ROUND(-PMT(($AN$24+($P$9*$N$9)+($Q$9*$O$9))/12,$AL$24,$AM$24,0,0),2)),AO220+AN220))</f>
        <v>124.91</v>
      </c>
      <c r="AN220" s="10">
        <f t="shared" ref="AN220:AN283" si="284">IF(S220&gt;$AL$24,0,IF($AT$21=1,TRUNC($AM$24*$P$9*$N$9/12,2)+TRUNC($AM$24*$Q$9*$O$9/12,2),IF($AT$21=2,TRUNC(AR219*$P$9*$N$9/12,2)+TRUNC(AR219*$Q$9*$O$9/12,2),TRUNC(AR219*$P$9*$N$9/12,2)+TRUNC(AR219*$Q$9*$O$9/12,2))))</f>
        <v>10</v>
      </c>
      <c r="AO220" s="10">
        <f t="shared" ref="AO220:AO283" si="285">IF(S220&gt;$AL$24,0,IF($AT$21=3,IF(AL220=$AL$24,AQ220+AP220,AM220-AN220),IF(AL220=$AL$24,AQ220+AP220,ROUND(-PMT($AN$24/12,$AL$24,$AM$24,0,0),2))))</f>
        <v>114.91</v>
      </c>
      <c r="AP220" s="10">
        <f t="shared" ref="AP220:AP283" si="286">IF(S220&gt;$AL$24,0,AR219*$AN$24/12)</f>
        <v>1.2924644810146251</v>
      </c>
      <c r="AQ220" s="10">
        <f t="shared" ref="AQ220:AQ283" si="287">IF(S220&gt;$AL$24,0,(IF(AL220=$AL$24,AR219,AO220-AP220)))</f>
        <v>113.61753551898538</v>
      </c>
      <c r="AR220" s="10">
        <f t="shared" ref="AR220:AR283" si="288">IF(AL220&gt;$AL$24,0,AR219-AQ220)</f>
        <v>798.71033343251452</v>
      </c>
      <c r="AS220" s="16">
        <f t="shared" ref="AS220:AS283" si="289">IF(AL220&gt;$K$15,0,IF($AT$22&lt;&gt;3,AM220*((1+($L$15/12))^(-AL220)),AM220*((1+(($L$15+($P$7*$N$7)+($Q$7*$O$7))/12))^(-AL220))))</f>
        <v>90.576479338942477</v>
      </c>
      <c r="AU220" s="2"/>
      <c r="AV220" s="2"/>
      <c r="AW220" s="2"/>
      <c r="AX220" s="2"/>
      <c r="AY220" s="9">
        <f t="shared" ref="AY220:AY283" si="290">IF($S220&gt;$AY$24,0,$S220)</f>
        <v>193</v>
      </c>
      <c r="AZ220" s="31">
        <f t="shared" ref="AZ220:AZ283" si="291">IF(AY220&gt;$J$10,0,AY220)</f>
        <v>0</v>
      </c>
      <c r="BA220" s="31">
        <f t="shared" si="260"/>
        <v>13</v>
      </c>
      <c r="BB220" s="10">
        <f t="shared" si="249"/>
        <v>530</v>
      </c>
      <c r="BC220" s="28">
        <f t="shared" ref="BC220:BC283" si="292">IF(AY220=0,0,IF(AY220&gt;$AY$24,0,IF($AT$22=1,TRUNC($BB$24*$P$10*$N$10/12,2)+TRUNC($BB$24*$Q$10*$O$10/12,2),IF($AT$22=2,TRUNC(BF219*$P$10*$N$10/12,2)+TRUNC(BF219*$Q$10*$O$10/12,2),TRUNC(BF219*$P$10*$N$10/12,2)+TRUNC(BF219*$Q$10*$O$10/12,2)))))</f>
        <v>30</v>
      </c>
      <c r="BD220" s="10">
        <f t="shared" ref="BD220:BD283" si="293">IF(AY220=0,0,IF(AY220&lt;=$J$10,$BB$24*$BD$23/$J$10,$BB$24*$I$10/$BA$24))</f>
        <v>500</v>
      </c>
      <c r="BE220" s="10">
        <f t="shared" si="250"/>
        <v>500</v>
      </c>
      <c r="BF220" s="44">
        <f t="shared" ref="BF220:BF283" si="294">BF219-BE220</f>
        <v>53500</v>
      </c>
      <c r="BG220" s="80">
        <f t="shared" ref="BG220:BG283" si="295">IF(AY220&gt;$K$15,0,IF($AT$22&lt;&gt;3,BB220*(1+($L$15/12))^(-AY220),BB220*((1+(($L$15+($P$10*$N$10)+($Q$10*$O$10))/12))^(-AY220))))</f>
        <v>384.32098350523984</v>
      </c>
      <c r="BH220" s="118"/>
      <c r="BI220" s="9">
        <f t="shared" ref="BI220:BI283" si="296">IF($S220&gt;$K$11,0,$S220)</f>
        <v>193</v>
      </c>
      <c r="BJ220" s="28">
        <f t="shared" ref="BJ220:BJ283" si="297">IF($S220&gt;$BI$24,0,IF($AT$22=3,IF(BI220=$BI$24,BL220+BK220,ROUND(-PMT(($BK$24+($P$10*$N$10)+($Q$10*$O$10))/12,$BI$24,$BJ$24,0,0),2)),BL220+BK220))</f>
        <v>66.599999999999994</v>
      </c>
      <c r="BK220" s="28">
        <f t="shared" ref="BK220:BK283" si="298">IF($S220&gt;$BI$24,0,IF($AT$22=1,TRUNC($BJ$24*$P$10*$N$10/12,2)+TRUNC($BJ$24*$Q$10*$O$10/12,2),IF($AT$22=2,TRUNC(BO219*$P$10*$N$10/12,2)+TRUNC(BO219*$Q$10*$O$10/12,2),TRUNC(BO219*$P$10*$N$10/12,2)+TRUNC(BO219*$Q$10*$O$10/12,2))))</f>
        <v>5.5</v>
      </c>
      <c r="BL220" s="28">
        <f t="shared" ref="BL220:BL283" si="299">IF($S220&gt;$BI$24,0,IF($AT$22=3,IF(BI220=$BI$24,BN220+BM220,BJ220-BK220),IF(BI220=$BI$24,BN220+BM220,ROUND(-PMT($BK$24/12,$BI$24,$BJ$24,0,0),2))))</f>
        <v>61.1</v>
      </c>
      <c r="BM220" s="28">
        <f t="shared" ref="BM220:BM283" si="300">IF($S220&gt;$BI$24,0,BO219*$BK$24/12)</f>
        <v>1.6272589012063088</v>
      </c>
      <c r="BN220" s="28">
        <f t="shared" ref="BN220:BN283" si="301">IF($S220&gt;$BI$24,0,(IF(BI220=$BI$24,BO219,BL220-BM220)))</f>
        <v>59.472741098793691</v>
      </c>
      <c r="BO220" s="36">
        <f t="shared" ref="BO220:BO283" si="302">IF($S220&gt;$BI$24,0,BO219-BN220)</f>
        <v>1025.3665263720789</v>
      </c>
      <c r="BP220" s="80">
        <f t="shared" ref="BP220:BP283" si="303">IF(BI220&gt;$K$15,0,IF(BI220&gt;$BI$24,0,IF($AT$22&lt;&gt;3,BJ220*(1+($L$15/12))^(-BI220),BJ220*((1+(($L$15+($P$10*$N$10)+($Q$10*$O$10))/12))^(-BI220)))))</f>
        <v>48.293919814054668</v>
      </c>
      <c r="BQ220" s="9">
        <f t="shared" ref="BQ220:BQ283" si="304">IF($S220&gt;$K$12,0,$S220)</f>
        <v>193</v>
      </c>
      <c r="BR220" s="28">
        <f t="shared" ref="BR220:BR283" si="305">IF($S220&gt;$BQ$24,0,IF($AT$22=3,IF(BQ220=$BQ$24,BT220+BS220,ROUND(-PMT(($BS$24+($P$10*$N$10)+($Q$10*$O$10))/12,$BQ$24,$BR$24,0,0),2)),BT220+BS220))</f>
        <v>76.53</v>
      </c>
      <c r="BS220" s="28">
        <f t="shared" ref="BS220:BS283" si="306">IF($S220&gt;$BQ$24,0,IF($AT$22=1,TRUNC($BR$24*$P$10*$N$10/12,2)+TRUNC($BR$24*$Q$10*$O$10/12,2),IF($AT$22=2,TRUNC(BW219*$P$10*$N$10/12,2)+TRUNC(BW219*$Q$10*$O$10/12,2),TRUNC(BW219*$P$10*$N$10/12,2)+TRUNC(BW219*$Q$10*$O$10/12,2))))</f>
        <v>6.5</v>
      </c>
      <c r="BT220" s="28">
        <f t="shared" ref="BT220:BT283" si="307">IF($S220&gt;$BQ$24,0,IF($AT$22=3,IF(BQ220=$BQ$24,BV220+BU220,BR220-BS220),IF(BQ220=$BQ$24,BV220+BU220,ROUND(-PMT($BS$24/12,$BQ$24,$BR$24,0,0),2))))</f>
        <v>70.03</v>
      </c>
      <c r="BU220" s="28">
        <f t="shared" ref="BU220:BU283" si="308">IF($S220&gt;$BQ$24,0,BW219*$BS$24/12)</f>
        <v>3.0325717243081893</v>
      </c>
      <c r="BV220" s="28">
        <f t="shared" ref="BV220:BV283" si="309">IF($S220&gt;$BQ$24,0,(IF(BQ220=$BQ$24,BW219,BT220-BU220)))</f>
        <v>66.997428275691817</v>
      </c>
      <c r="BW220" s="36">
        <f t="shared" ref="BW220:BW283" si="310">IF($S220&gt;$BQ$24,0,BW219-BV220)</f>
        <v>1848.311029182112</v>
      </c>
      <c r="BX220" s="80">
        <f t="shared" ref="BX220:BX283" si="311">IF(BQ220&gt;$K$15,0,IF(BQ220&gt;$BQ$24,0,IF($AT$22&lt;&gt;3,BR220*(1+($L$15/12))^(-BQ220),BR220*((1+(($L$15+($P$10*$N$10)+($Q$10*$O$10))/12))^(-BQ220)))))</f>
        <v>55.494499750294352</v>
      </c>
      <c r="BY220" s="9">
        <f t="shared" ref="BY220:BY283" si="312">IF($S220&gt;$K$13,0,$S220)</f>
        <v>193</v>
      </c>
      <c r="BZ220" s="28">
        <f t="shared" ref="BZ220:BZ283" si="313">IF($S220&gt;$BY$24,0,IF($AT$22=3,IF(BY220=$BY$24,CB220+CA220,ROUND(-PMT(($CA$24+($P$10*$N$10)+($Q$10*$O$10))/12,$BY$24,$BZ$24,0,0),2)),CB220+CA220))</f>
        <v>80.33</v>
      </c>
      <c r="CA220" s="28">
        <f t="shared" ref="CA220:CA283" si="314">IF($S220&gt;$BY$24,0,IF($AT$22=1,TRUNC($BZ$24*$P$10*$N$10/12,2)+TRUNC($BZ$24*$Q$10*$O$10/12,2),IF($AT$22=2,TRUNC(CE219*$P$10*$N$10/12,2)+TRUNC(CE219*$Q$10*$O$10/12,2),TRUNC(CE219*$P$10*$N$10/12,2)+TRUNC(CE219*$Q$10*$O$10/12,2))))</f>
        <v>7</v>
      </c>
      <c r="CB220" s="28">
        <f t="shared" ref="CB220:CB283" si="315">IF($S220&gt;$BY$24,0,IF($AT$22=3,IF(BY220=$BY$24,CD220+CC220,BZ220-CA220),IF(BY220=$BY$24,CD220+CC220,ROUND(-PMT($CA$24/12,$BY$24,$BZ$24,0,0),2))))</f>
        <v>73.33</v>
      </c>
      <c r="CC220" s="28">
        <f t="shared" ref="CC220:CC283" si="316">IF($S220&gt;$BY$24,0,CE219*$CA$24/12)</f>
        <v>4.4965398710114854</v>
      </c>
      <c r="CD220" s="28">
        <f t="shared" ref="CD220:CD283" si="317">IF($S220&gt;$BY$24,0,(IF(BY220=$BY$24,CE219,CB220-CC220)))</f>
        <v>68.83346012898852</v>
      </c>
      <c r="CE220" s="36">
        <f t="shared" ref="CE220:CE283" si="318">IF($S220&gt;$BY$24,0,CE219-CD220)</f>
        <v>2629.0904624779027</v>
      </c>
      <c r="CF220" s="80">
        <f t="shared" ref="CF220:CF283" si="319">IF(BY220&gt;$K$15,0,IF($AT$22&lt;&gt;3,BZ220*(1+($L$15/12))^(-BY220),BZ220*((1+(($L$15+($P$10*$N$10)+($Q$10*$O$10))/12))^(-BY220))))</f>
        <v>58.250008688633805</v>
      </c>
      <c r="CG220" s="9">
        <f t="shared" ref="CG220:CG283" si="320">IF($S220&gt;$K$14,0,$S220)</f>
        <v>0</v>
      </c>
      <c r="CH220" s="28">
        <f t="shared" ref="CH220:CH283" si="321">IF($S220&gt;$CG$24,0,IF($AT$22=3,IF(CG220=$CG$24,CJ220+CI220,ROUND(-PMT(($CI$24+($P$10*$N$10)+($Q$10*$O$10))/12,$CG$24,$CH$24,0,0),2)),CJ220+CI220))</f>
        <v>0</v>
      </c>
      <c r="CI220" s="28">
        <f t="shared" ref="CI220:CI283" si="322">IF($S220&gt;$CG$24,0,IF($AT$22=1,TRUNC($CH$24*$P$10*$N$10/12,2)+TRUNC($CH$24*$Q$10*$O$10/12,2),IF($AT$22=2,TRUNC(CM219*$P$10*$N$10/12,2)+TRUNC(CM219*$Q$10*$O$10/12,2),TRUNC(CM219*$P$10*$N$10/12,2)+TRUNC(CM219*$Q$10*$O$10/12,2))))</f>
        <v>0</v>
      </c>
      <c r="CJ220" s="28">
        <f t="shared" ref="CJ220:CJ283" si="323">IF($S220&gt;$CG$24,0,IF($AT$22=3,IF(CG220=$CG$24,CL220+CK220,CH220-CI220),IF(CG220=$CG$24,CL220+CK220,ROUND(-PMT($CI$24/12,$CG$24,$CH$24,0,0),2))))</f>
        <v>0</v>
      </c>
      <c r="CK220" s="28">
        <f t="shared" ref="CK220:CK283" si="324">IF($S220&gt;$CG$24,0,CM219*$CI$24/12)</f>
        <v>0</v>
      </c>
      <c r="CL220" s="28">
        <f t="shared" ref="CL220:CL283" si="325">IF($S220&gt;$CG$24,0,(IF(CG220=$CG$24,CM219,CJ220-CK220)))</f>
        <v>0</v>
      </c>
      <c r="CM220" s="36">
        <f t="shared" ref="CM220:CM283" si="326">IF($S220&gt;$CG$24,0,CM219-CL220)</f>
        <v>0</v>
      </c>
      <c r="CN220" s="80">
        <f t="shared" ref="CN220:CN283" si="327">IF(CG220&gt;$K$15,0,IF($AT$22&lt;&gt;3,CH220*(1+($L$15/12))^(-CG220),CH220*((1+(($L$15+($P$10*$N$10)+($Q$10*$O$10))/12))^(-CG220))))</f>
        <v>0</v>
      </c>
      <c r="CO220" s="9">
        <f t="shared" ref="CO220:CO283" si="328">IF($S220&gt;$K$15,0,$S220)</f>
        <v>193</v>
      </c>
      <c r="CP220" s="28">
        <f t="shared" ref="CP220:CP283" si="329">IF($S220&gt;$F$402,0,IF($AT$22&lt;&gt;3,CW220+CQ220,IF(CO220=$CO$24,CR220+CQ220,CW220)))</f>
        <v>248.80651834317922</v>
      </c>
      <c r="CQ220" s="28">
        <f t="shared" si="251"/>
        <v>53.5</v>
      </c>
      <c r="CR220" s="28">
        <f t="shared" si="252"/>
        <v>195.30651834317922</v>
      </c>
      <c r="CS220" s="28">
        <f t="shared" si="253"/>
        <v>29.737328912182246</v>
      </c>
      <c r="CT220" s="28">
        <f t="shared" si="254"/>
        <v>165.56918943099697</v>
      </c>
      <c r="CU220" s="36">
        <f t="shared" si="255"/>
        <v>17676.82815787835</v>
      </c>
      <c r="CV220" s="122">
        <f t="shared" si="256"/>
        <v>0</v>
      </c>
      <c r="CW220" s="125">
        <f t="shared" si="257"/>
        <v>195.30651834317922</v>
      </c>
      <c r="CX220" s="138">
        <f t="shared" si="258"/>
        <v>1127.1765183431792</v>
      </c>
    </row>
    <row r="221" spans="2:102" x14ac:dyDescent="0.3">
      <c r="B221" s="86">
        <v>194</v>
      </c>
      <c r="C221" s="155">
        <f t="shared" si="261"/>
        <v>1127.1765183431792</v>
      </c>
      <c r="D221" s="10">
        <f t="shared" si="262"/>
        <v>112.5</v>
      </c>
      <c r="E221" s="10">
        <f t="shared" si="263"/>
        <v>1014.6765183431792</v>
      </c>
      <c r="F221" s="10">
        <f t="shared" si="264"/>
        <v>39.439246258719614</v>
      </c>
      <c r="G221" s="10">
        <f t="shared" si="265"/>
        <v>975.23727208445962</v>
      </c>
      <c r="H221" s="10">
        <f t="shared" si="259"/>
        <v>76503.069237258489</v>
      </c>
      <c r="I221" s="146">
        <f t="shared" ref="I221:I284" si="330">-(W221+AF221+AO221+BD221+BL221+BT221+CB221+CJ221+CR221)</f>
        <v>-1014.6765183431792</v>
      </c>
      <c r="J221" s="147">
        <f t="shared" ref="J221:J284" si="331">-C221</f>
        <v>-1127.1765183431792</v>
      </c>
      <c r="S221" s="86">
        <v>194</v>
      </c>
      <c r="T221" s="9">
        <f t="shared" si="266"/>
        <v>0</v>
      </c>
      <c r="U221" s="10">
        <f t="shared" si="267"/>
        <v>0</v>
      </c>
      <c r="V221" s="10">
        <f t="shared" si="268"/>
        <v>0</v>
      </c>
      <c r="W221" s="10">
        <f t="shared" si="269"/>
        <v>0</v>
      </c>
      <c r="X221" s="10">
        <f t="shared" si="270"/>
        <v>0</v>
      </c>
      <c r="Y221" s="10">
        <f t="shared" si="271"/>
        <v>0</v>
      </c>
      <c r="Z221" s="10">
        <f t="shared" si="272"/>
        <v>0</v>
      </c>
      <c r="AA221" s="16">
        <f t="shared" si="273"/>
        <v>0</v>
      </c>
      <c r="AB221" s="6"/>
      <c r="AC221" s="9">
        <f t="shared" si="274"/>
        <v>0</v>
      </c>
      <c r="AD221" s="10">
        <f t="shared" si="275"/>
        <v>0</v>
      </c>
      <c r="AE221" s="10">
        <f t="shared" si="276"/>
        <v>0</v>
      </c>
      <c r="AF221" s="10">
        <f t="shared" si="277"/>
        <v>0</v>
      </c>
      <c r="AG221" s="10">
        <f t="shared" si="278"/>
        <v>0</v>
      </c>
      <c r="AH221" s="10">
        <f t="shared" si="279"/>
        <v>0</v>
      </c>
      <c r="AI221" s="10">
        <f t="shared" si="280"/>
        <v>0</v>
      </c>
      <c r="AJ221" s="16">
        <f t="shared" si="281"/>
        <v>0</v>
      </c>
      <c r="AK221" s="6"/>
      <c r="AL221" s="9">
        <f t="shared" si="282"/>
        <v>194</v>
      </c>
      <c r="AM221" s="10">
        <f t="shared" si="283"/>
        <v>124.91</v>
      </c>
      <c r="AN221" s="10">
        <f t="shared" si="284"/>
        <v>10</v>
      </c>
      <c r="AO221" s="10">
        <f t="shared" si="285"/>
        <v>114.91</v>
      </c>
      <c r="AP221" s="10">
        <f t="shared" si="286"/>
        <v>1.1315063056960624</v>
      </c>
      <c r="AQ221" s="10">
        <f t="shared" si="287"/>
        <v>113.77849369430393</v>
      </c>
      <c r="AR221" s="10">
        <f t="shared" si="288"/>
        <v>684.93183973821056</v>
      </c>
      <c r="AS221" s="16">
        <f t="shared" si="289"/>
        <v>90.425769722737911</v>
      </c>
      <c r="AU221" s="2"/>
      <c r="AV221" s="2"/>
      <c r="AW221" s="2"/>
      <c r="AX221" s="2"/>
      <c r="AY221" s="9">
        <f t="shared" si="290"/>
        <v>194</v>
      </c>
      <c r="AZ221" s="31">
        <f t="shared" si="291"/>
        <v>0</v>
      </c>
      <c r="BA221" s="31">
        <f t="shared" si="260"/>
        <v>14</v>
      </c>
      <c r="BB221" s="10">
        <f t="shared" ref="BB221:BB284" si="332">BD221+BC221</f>
        <v>530</v>
      </c>
      <c r="BC221" s="28">
        <f t="shared" si="292"/>
        <v>30</v>
      </c>
      <c r="BD221" s="10">
        <f t="shared" si="293"/>
        <v>500</v>
      </c>
      <c r="BE221" s="10">
        <f t="shared" ref="BE221:BE284" si="333">BD221</f>
        <v>500</v>
      </c>
      <c r="BF221" s="44">
        <f t="shared" si="294"/>
        <v>53000</v>
      </c>
      <c r="BG221" s="80">
        <f t="shared" si="295"/>
        <v>383.68151431471534</v>
      </c>
      <c r="BH221" s="118"/>
      <c r="BI221" s="9">
        <f t="shared" si="296"/>
        <v>194</v>
      </c>
      <c r="BJ221" s="28">
        <f t="shared" si="297"/>
        <v>66.599999999999994</v>
      </c>
      <c r="BK221" s="28">
        <f t="shared" si="298"/>
        <v>5.5</v>
      </c>
      <c r="BL221" s="28">
        <f t="shared" si="299"/>
        <v>61.1</v>
      </c>
      <c r="BM221" s="28">
        <f t="shared" si="300"/>
        <v>1.5380497895581182</v>
      </c>
      <c r="BN221" s="28">
        <f t="shared" si="301"/>
        <v>59.561950210441886</v>
      </c>
      <c r="BO221" s="36">
        <f t="shared" si="302"/>
        <v>965.80457616163699</v>
      </c>
      <c r="BP221" s="80">
        <f t="shared" si="303"/>
        <v>48.213563874264224</v>
      </c>
      <c r="BQ221" s="9">
        <f t="shared" si="304"/>
        <v>194</v>
      </c>
      <c r="BR221" s="28">
        <f t="shared" si="305"/>
        <v>76.53</v>
      </c>
      <c r="BS221" s="28">
        <f t="shared" si="306"/>
        <v>6.5</v>
      </c>
      <c r="BT221" s="28">
        <f t="shared" si="307"/>
        <v>70.03</v>
      </c>
      <c r="BU221" s="28">
        <f t="shared" si="308"/>
        <v>2.9264924628716771</v>
      </c>
      <c r="BV221" s="28">
        <f t="shared" si="309"/>
        <v>67.103507537128323</v>
      </c>
      <c r="BW221" s="36">
        <f t="shared" si="310"/>
        <v>1781.2075216449837</v>
      </c>
      <c r="BX221" s="80">
        <f t="shared" si="311"/>
        <v>55.402162812273893</v>
      </c>
      <c r="BY221" s="9">
        <f t="shared" si="312"/>
        <v>194</v>
      </c>
      <c r="BZ221" s="28">
        <f t="shared" si="313"/>
        <v>80.33</v>
      </c>
      <c r="CA221" s="28">
        <f t="shared" si="314"/>
        <v>7</v>
      </c>
      <c r="CB221" s="28">
        <f t="shared" si="315"/>
        <v>73.33</v>
      </c>
      <c r="CC221" s="28">
        <f t="shared" si="316"/>
        <v>4.3818174374631713</v>
      </c>
      <c r="CD221" s="28">
        <f t="shared" si="317"/>
        <v>68.948182562536829</v>
      </c>
      <c r="CE221" s="36">
        <f t="shared" si="318"/>
        <v>2560.1422799153661</v>
      </c>
      <c r="CF221" s="80">
        <f t="shared" si="319"/>
        <v>58.153086877171852</v>
      </c>
      <c r="CG221" s="9">
        <f t="shared" si="320"/>
        <v>0</v>
      </c>
      <c r="CH221" s="28">
        <f t="shared" si="321"/>
        <v>0</v>
      </c>
      <c r="CI221" s="28">
        <f t="shared" si="322"/>
        <v>0</v>
      </c>
      <c r="CJ221" s="28">
        <f t="shared" si="323"/>
        <v>0</v>
      </c>
      <c r="CK221" s="28">
        <f t="shared" si="324"/>
        <v>0</v>
      </c>
      <c r="CL221" s="28">
        <f t="shared" si="325"/>
        <v>0</v>
      </c>
      <c r="CM221" s="36">
        <f t="shared" si="326"/>
        <v>0</v>
      </c>
      <c r="CN221" s="80">
        <f t="shared" si="327"/>
        <v>0</v>
      </c>
      <c r="CO221" s="9">
        <f t="shared" si="328"/>
        <v>194</v>
      </c>
      <c r="CP221" s="28">
        <f t="shared" si="329"/>
        <v>248.80651834317922</v>
      </c>
      <c r="CQ221" s="28">
        <f t="shared" si="251"/>
        <v>53.5</v>
      </c>
      <c r="CR221" s="28">
        <f t="shared" si="252"/>
        <v>195.30651834317922</v>
      </c>
      <c r="CS221" s="28">
        <f t="shared" si="253"/>
        <v>29.461380263130582</v>
      </c>
      <c r="CT221" s="28">
        <f t="shared" si="254"/>
        <v>165.84513808004863</v>
      </c>
      <c r="CU221" s="36">
        <f t="shared" si="255"/>
        <v>17510.983019798303</v>
      </c>
      <c r="CV221" s="122">
        <f t="shared" si="256"/>
        <v>0</v>
      </c>
      <c r="CW221" s="125">
        <f t="shared" si="257"/>
        <v>195.30651834317922</v>
      </c>
      <c r="CX221" s="138">
        <f t="shared" si="258"/>
        <v>1127.1765183431792</v>
      </c>
    </row>
    <row r="222" spans="2:102" x14ac:dyDescent="0.3">
      <c r="B222" s="86">
        <v>195</v>
      </c>
      <c r="C222" s="155">
        <f t="shared" si="261"/>
        <v>1127.1765183431792</v>
      </c>
      <c r="D222" s="10">
        <f t="shared" si="262"/>
        <v>112.5</v>
      </c>
      <c r="E222" s="10">
        <f t="shared" si="263"/>
        <v>1014.6765183431792</v>
      </c>
      <c r="F222" s="10">
        <f t="shared" si="264"/>
        <v>38.69114771266559</v>
      </c>
      <c r="G222" s="10">
        <f t="shared" si="265"/>
        <v>975.98537063051367</v>
      </c>
      <c r="H222" s="10">
        <f t="shared" si="259"/>
        <v>75527.083866627989</v>
      </c>
      <c r="I222" s="146">
        <f t="shared" si="330"/>
        <v>-1014.6765183431792</v>
      </c>
      <c r="J222" s="147">
        <f t="shared" si="331"/>
        <v>-1127.1765183431792</v>
      </c>
      <c r="S222" s="86">
        <v>195</v>
      </c>
      <c r="T222" s="9">
        <f t="shared" si="266"/>
        <v>0</v>
      </c>
      <c r="U222" s="10">
        <f t="shared" si="267"/>
        <v>0</v>
      </c>
      <c r="V222" s="10">
        <f t="shared" si="268"/>
        <v>0</v>
      </c>
      <c r="W222" s="10">
        <f t="shared" si="269"/>
        <v>0</v>
      </c>
      <c r="X222" s="10">
        <f t="shared" si="270"/>
        <v>0</v>
      </c>
      <c r="Y222" s="10">
        <f t="shared" si="271"/>
        <v>0</v>
      </c>
      <c r="Z222" s="10">
        <f t="shared" si="272"/>
        <v>0</v>
      </c>
      <c r="AA222" s="16">
        <f t="shared" si="273"/>
        <v>0</v>
      </c>
      <c r="AB222" s="6"/>
      <c r="AC222" s="9">
        <f t="shared" si="274"/>
        <v>0</v>
      </c>
      <c r="AD222" s="10">
        <f t="shared" si="275"/>
        <v>0</v>
      </c>
      <c r="AE222" s="10">
        <f t="shared" si="276"/>
        <v>0</v>
      </c>
      <c r="AF222" s="10">
        <f t="shared" si="277"/>
        <v>0</v>
      </c>
      <c r="AG222" s="10">
        <f t="shared" si="278"/>
        <v>0</v>
      </c>
      <c r="AH222" s="10">
        <f t="shared" si="279"/>
        <v>0</v>
      </c>
      <c r="AI222" s="10">
        <f t="shared" si="280"/>
        <v>0</v>
      </c>
      <c r="AJ222" s="16">
        <f t="shared" si="281"/>
        <v>0</v>
      </c>
      <c r="AK222" s="6"/>
      <c r="AL222" s="9">
        <f t="shared" si="282"/>
        <v>195</v>
      </c>
      <c r="AM222" s="10">
        <f t="shared" si="283"/>
        <v>124.91</v>
      </c>
      <c r="AN222" s="10">
        <f t="shared" si="284"/>
        <v>10</v>
      </c>
      <c r="AO222" s="10">
        <f t="shared" si="285"/>
        <v>114.91</v>
      </c>
      <c r="AP222" s="10">
        <f t="shared" si="286"/>
        <v>0.97032010629579835</v>
      </c>
      <c r="AQ222" s="10">
        <f t="shared" si="287"/>
        <v>113.9396798937042</v>
      </c>
      <c r="AR222" s="10">
        <f t="shared" si="288"/>
        <v>570.99215984450632</v>
      </c>
      <c r="AS222" s="16">
        <f t="shared" si="289"/>
        <v>90.27531087128574</v>
      </c>
      <c r="AU222" s="2"/>
      <c r="AV222" s="2"/>
      <c r="AW222" s="2"/>
      <c r="AX222" s="2"/>
      <c r="AY222" s="9">
        <f t="shared" si="290"/>
        <v>195</v>
      </c>
      <c r="AZ222" s="31">
        <f t="shared" si="291"/>
        <v>0</v>
      </c>
      <c r="BA222" s="31">
        <f t="shared" si="260"/>
        <v>15</v>
      </c>
      <c r="BB222" s="10">
        <f t="shared" si="332"/>
        <v>530</v>
      </c>
      <c r="BC222" s="28">
        <f t="shared" si="292"/>
        <v>30</v>
      </c>
      <c r="BD222" s="10">
        <f t="shared" si="293"/>
        <v>500</v>
      </c>
      <c r="BE222" s="10">
        <f t="shared" si="333"/>
        <v>500</v>
      </c>
      <c r="BF222" s="44">
        <f t="shared" si="294"/>
        <v>52500</v>
      </c>
      <c r="BG222" s="80">
        <f t="shared" si="295"/>
        <v>383.04310913282723</v>
      </c>
      <c r="BH222" s="118"/>
      <c r="BI222" s="9">
        <f t="shared" si="296"/>
        <v>195</v>
      </c>
      <c r="BJ222" s="28">
        <f t="shared" si="297"/>
        <v>66.599999999999994</v>
      </c>
      <c r="BK222" s="28">
        <f t="shared" si="298"/>
        <v>5.5</v>
      </c>
      <c r="BL222" s="28">
        <f t="shared" si="299"/>
        <v>61.1</v>
      </c>
      <c r="BM222" s="28">
        <f t="shared" si="300"/>
        <v>1.4487068642424552</v>
      </c>
      <c r="BN222" s="28">
        <f t="shared" si="301"/>
        <v>59.651293135757548</v>
      </c>
      <c r="BO222" s="36">
        <f t="shared" si="302"/>
        <v>906.15328302587943</v>
      </c>
      <c r="BP222" s="80">
        <f t="shared" si="303"/>
        <v>48.133341638200548</v>
      </c>
      <c r="BQ222" s="9">
        <f t="shared" si="304"/>
        <v>195</v>
      </c>
      <c r="BR222" s="28">
        <f t="shared" si="305"/>
        <v>76.53</v>
      </c>
      <c r="BS222" s="28">
        <f t="shared" si="306"/>
        <v>6.5</v>
      </c>
      <c r="BT222" s="28">
        <f t="shared" si="307"/>
        <v>70.03</v>
      </c>
      <c r="BU222" s="28">
        <f t="shared" si="308"/>
        <v>2.8202452426045572</v>
      </c>
      <c r="BV222" s="28">
        <f t="shared" si="309"/>
        <v>67.209754757395444</v>
      </c>
      <c r="BW222" s="36">
        <f t="shared" si="310"/>
        <v>1713.9977668875881</v>
      </c>
      <c r="BX222" s="80">
        <f t="shared" si="311"/>
        <v>55.309979513085409</v>
      </c>
      <c r="BY222" s="9">
        <f t="shared" si="312"/>
        <v>195</v>
      </c>
      <c r="BZ222" s="28">
        <f t="shared" si="313"/>
        <v>80.33</v>
      </c>
      <c r="CA222" s="28">
        <f t="shared" si="314"/>
        <v>7</v>
      </c>
      <c r="CB222" s="28">
        <f t="shared" si="315"/>
        <v>73.33</v>
      </c>
      <c r="CC222" s="28">
        <f t="shared" si="316"/>
        <v>4.2669037998589436</v>
      </c>
      <c r="CD222" s="28">
        <f t="shared" si="317"/>
        <v>69.063096200141061</v>
      </c>
      <c r="CE222" s="36">
        <f t="shared" si="318"/>
        <v>2491.0791837152251</v>
      </c>
      <c r="CF222" s="80">
        <f t="shared" si="319"/>
        <v>58.056326333283039</v>
      </c>
      <c r="CG222" s="9">
        <f t="shared" si="320"/>
        <v>0</v>
      </c>
      <c r="CH222" s="28">
        <f t="shared" si="321"/>
        <v>0</v>
      </c>
      <c r="CI222" s="28">
        <f t="shared" si="322"/>
        <v>0</v>
      </c>
      <c r="CJ222" s="28">
        <f t="shared" si="323"/>
        <v>0</v>
      </c>
      <c r="CK222" s="28">
        <f t="shared" si="324"/>
        <v>0</v>
      </c>
      <c r="CL222" s="28">
        <f t="shared" si="325"/>
        <v>0</v>
      </c>
      <c r="CM222" s="36">
        <f t="shared" si="326"/>
        <v>0</v>
      </c>
      <c r="CN222" s="80">
        <f t="shared" si="327"/>
        <v>0</v>
      </c>
      <c r="CO222" s="9">
        <f t="shared" si="328"/>
        <v>195</v>
      </c>
      <c r="CP222" s="28">
        <f t="shared" si="329"/>
        <v>248.80651834317922</v>
      </c>
      <c r="CQ222" s="28">
        <f t="shared" si="251"/>
        <v>53.5</v>
      </c>
      <c r="CR222" s="28">
        <f t="shared" si="252"/>
        <v>195.30651834317922</v>
      </c>
      <c r="CS222" s="28">
        <f t="shared" si="253"/>
        <v>29.184971699663837</v>
      </c>
      <c r="CT222" s="28">
        <f t="shared" si="254"/>
        <v>166.12154664351539</v>
      </c>
      <c r="CU222" s="36">
        <f t="shared" si="255"/>
        <v>17344.861473154786</v>
      </c>
      <c r="CV222" s="122">
        <f t="shared" si="256"/>
        <v>0</v>
      </c>
      <c r="CW222" s="125">
        <f t="shared" si="257"/>
        <v>195.30651834317922</v>
      </c>
      <c r="CX222" s="138">
        <f t="shared" si="258"/>
        <v>1127.1765183431792</v>
      </c>
    </row>
    <row r="223" spans="2:102" x14ac:dyDescent="0.3">
      <c r="B223" s="86">
        <v>196</v>
      </c>
      <c r="C223" s="155">
        <f t="shared" si="261"/>
        <v>1127.1765183431792</v>
      </c>
      <c r="D223" s="10">
        <f t="shared" si="262"/>
        <v>112.5</v>
      </c>
      <c r="E223" s="10">
        <f t="shared" si="263"/>
        <v>1014.6765183431792</v>
      </c>
      <c r="F223" s="10">
        <f t="shared" si="264"/>
        <v>37.9418663766739</v>
      </c>
      <c r="G223" s="10">
        <f t="shared" si="265"/>
        <v>976.73465196650545</v>
      </c>
      <c r="H223" s="10">
        <f t="shared" si="259"/>
        <v>74550.349214661474</v>
      </c>
      <c r="I223" s="146">
        <f t="shared" si="330"/>
        <v>-1014.6765183431792</v>
      </c>
      <c r="J223" s="147">
        <f t="shared" si="331"/>
        <v>-1127.1765183431792</v>
      </c>
      <c r="S223" s="86">
        <v>196</v>
      </c>
      <c r="T223" s="9">
        <f t="shared" si="266"/>
        <v>0</v>
      </c>
      <c r="U223" s="10">
        <f t="shared" si="267"/>
        <v>0</v>
      </c>
      <c r="V223" s="10">
        <f t="shared" si="268"/>
        <v>0</v>
      </c>
      <c r="W223" s="10">
        <f t="shared" si="269"/>
        <v>0</v>
      </c>
      <c r="X223" s="10">
        <f t="shared" si="270"/>
        <v>0</v>
      </c>
      <c r="Y223" s="10">
        <f t="shared" si="271"/>
        <v>0</v>
      </c>
      <c r="Z223" s="10">
        <f t="shared" si="272"/>
        <v>0</v>
      </c>
      <c r="AA223" s="16">
        <f t="shared" si="273"/>
        <v>0</v>
      </c>
      <c r="AB223" s="6"/>
      <c r="AC223" s="9">
        <f t="shared" si="274"/>
        <v>0</v>
      </c>
      <c r="AD223" s="10">
        <f t="shared" si="275"/>
        <v>0</v>
      </c>
      <c r="AE223" s="10">
        <f t="shared" si="276"/>
        <v>0</v>
      </c>
      <c r="AF223" s="10">
        <f t="shared" si="277"/>
        <v>0</v>
      </c>
      <c r="AG223" s="10">
        <f t="shared" si="278"/>
        <v>0</v>
      </c>
      <c r="AH223" s="10">
        <f t="shared" si="279"/>
        <v>0</v>
      </c>
      <c r="AI223" s="10">
        <f t="shared" si="280"/>
        <v>0</v>
      </c>
      <c r="AJ223" s="16">
        <f t="shared" si="281"/>
        <v>0</v>
      </c>
      <c r="AK223" s="6"/>
      <c r="AL223" s="9">
        <f t="shared" si="282"/>
        <v>196</v>
      </c>
      <c r="AM223" s="10">
        <f t="shared" si="283"/>
        <v>124.91</v>
      </c>
      <c r="AN223" s="10">
        <f t="shared" si="284"/>
        <v>10</v>
      </c>
      <c r="AO223" s="10">
        <f t="shared" si="285"/>
        <v>114.91</v>
      </c>
      <c r="AP223" s="10">
        <f t="shared" si="286"/>
        <v>0.80890555977971734</v>
      </c>
      <c r="AQ223" s="10">
        <f t="shared" si="287"/>
        <v>114.10109444022028</v>
      </c>
      <c r="AR223" s="10">
        <f t="shared" si="288"/>
        <v>456.89106540428605</v>
      </c>
      <c r="AS223" s="16">
        <f t="shared" si="289"/>
        <v>90.12510236734019</v>
      </c>
      <c r="AU223" s="2"/>
      <c r="AV223" s="2"/>
      <c r="AW223" s="2"/>
      <c r="AX223" s="2"/>
      <c r="AY223" s="9">
        <f t="shared" si="290"/>
        <v>196</v>
      </c>
      <c r="AZ223" s="31">
        <f t="shared" si="291"/>
        <v>0</v>
      </c>
      <c r="BA223" s="31">
        <f t="shared" si="260"/>
        <v>16</v>
      </c>
      <c r="BB223" s="10">
        <f t="shared" si="332"/>
        <v>530</v>
      </c>
      <c r="BC223" s="28">
        <f t="shared" si="292"/>
        <v>30</v>
      </c>
      <c r="BD223" s="10">
        <f t="shared" si="293"/>
        <v>500</v>
      </c>
      <c r="BE223" s="10">
        <f t="shared" si="333"/>
        <v>500</v>
      </c>
      <c r="BF223" s="44">
        <f t="shared" si="294"/>
        <v>52000</v>
      </c>
      <c r="BG223" s="80">
        <f t="shared" si="295"/>
        <v>382.40576618917862</v>
      </c>
      <c r="BH223" s="118"/>
      <c r="BI223" s="9">
        <f t="shared" si="296"/>
        <v>196</v>
      </c>
      <c r="BJ223" s="28">
        <f t="shared" si="297"/>
        <v>66.599999999999994</v>
      </c>
      <c r="BK223" s="28">
        <f t="shared" si="298"/>
        <v>5.5</v>
      </c>
      <c r="BL223" s="28">
        <f t="shared" si="299"/>
        <v>61.1</v>
      </c>
      <c r="BM223" s="28">
        <f t="shared" si="300"/>
        <v>1.3592299245388191</v>
      </c>
      <c r="BN223" s="28">
        <f t="shared" si="301"/>
        <v>59.740770075461185</v>
      </c>
      <c r="BO223" s="36">
        <f t="shared" si="302"/>
        <v>846.4125129504182</v>
      </c>
      <c r="BP223" s="80">
        <f t="shared" si="303"/>
        <v>48.053252883394897</v>
      </c>
      <c r="BQ223" s="9">
        <f t="shared" si="304"/>
        <v>196</v>
      </c>
      <c r="BR223" s="28">
        <f t="shared" si="305"/>
        <v>76.53</v>
      </c>
      <c r="BS223" s="28">
        <f t="shared" si="306"/>
        <v>6.5</v>
      </c>
      <c r="BT223" s="28">
        <f t="shared" si="307"/>
        <v>70.03</v>
      </c>
      <c r="BU223" s="28">
        <f t="shared" si="308"/>
        <v>2.7138297975720143</v>
      </c>
      <c r="BV223" s="28">
        <f t="shared" si="309"/>
        <v>67.316170202427983</v>
      </c>
      <c r="BW223" s="36">
        <f t="shared" si="310"/>
        <v>1646.6815966851602</v>
      </c>
      <c r="BX223" s="80">
        <f t="shared" si="311"/>
        <v>55.217949597090268</v>
      </c>
      <c r="BY223" s="9">
        <f t="shared" si="312"/>
        <v>196</v>
      </c>
      <c r="BZ223" s="28">
        <f t="shared" si="313"/>
        <v>80.33</v>
      </c>
      <c r="CA223" s="28">
        <f t="shared" si="314"/>
        <v>7</v>
      </c>
      <c r="CB223" s="28">
        <f t="shared" si="315"/>
        <v>73.33</v>
      </c>
      <c r="CC223" s="28">
        <f t="shared" si="316"/>
        <v>4.1517986395253752</v>
      </c>
      <c r="CD223" s="28">
        <f t="shared" si="317"/>
        <v>69.178201360474617</v>
      </c>
      <c r="CE223" s="36">
        <f t="shared" si="318"/>
        <v>2421.9009823547503</v>
      </c>
      <c r="CF223" s="80">
        <f t="shared" si="319"/>
        <v>57.959726788635315</v>
      </c>
      <c r="CG223" s="9">
        <f t="shared" si="320"/>
        <v>0</v>
      </c>
      <c r="CH223" s="28">
        <f t="shared" si="321"/>
        <v>0</v>
      </c>
      <c r="CI223" s="28">
        <f t="shared" si="322"/>
        <v>0</v>
      </c>
      <c r="CJ223" s="28">
        <f t="shared" si="323"/>
        <v>0</v>
      </c>
      <c r="CK223" s="28">
        <f t="shared" si="324"/>
        <v>0</v>
      </c>
      <c r="CL223" s="28">
        <f t="shared" si="325"/>
        <v>0</v>
      </c>
      <c r="CM223" s="36">
        <f t="shared" si="326"/>
        <v>0</v>
      </c>
      <c r="CN223" s="80">
        <f t="shared" si="327"/>
        <v>0</v>
      </c>
      <c r="CO223" s="9">
        <f t="shared" si="328"/>
        <v>196</v>
      </c>
      <c r="CP223" s="28">
        <f t="shared" si="329"/>
        <v>248.80651834317922</v>
      </c>
      <c r="CQ223" s="28">
        <f t="shared" si="251"/>
        <v>53.5</v>
      </c>
      <c r="CR223" s="28">
        <f t="shared" si="252"/>
        <v>195.30651834317922</v>
      </c>
      <c r="CS223" s="28">
        <f t="shared" si="253"/>
        <v>28.908102455257975</v>
      </c>
      <c r="CT223" s="28">
        <f t="shared" si="254"/>
        <v>166.39841588792126</v>
      </c>
      <c r="CU223" s="36">
        <f t="shared" si="255"/>
        <v>17178.463057266865</v>
      </c>
      <c r="CV223" s="122">
        <f t="shared" si="256"/>
        <v>0</v>
      </c>
      <c r="CW223" s="125">
        <f t="shared" si="257"/>
        <v>195.30651834317922</v>
      </c>
      <c r="CX223" s="138">
        <f t="shared" si="258"/>
        <v>1127.1765183431792</v>
      </c>
    </row>
    <row r="224" spans="2:102" x14ac:dyDescent="0.3">
      <c r="B224" s="86">
        <v>197</v>
      </c>
      <c r="C224" s="155">
        <f t="shared" si="261"/>
        <v>1127.1765183431792</v>
      </c>
      <c r="D224" s="10">
        <f t="shared" si="262"/>
        <v>112.5</v>
      </c>
      <c r="E224" s="10">
        <f t="shared" si="263"/>
        <v>1014.6765183431792</v>
      </c>
      <c r="F224" s="10">
        <f t="shared" si="264"/>
        <v>37.191400372869225</v>
      </c>
      <c r="G224" s="10">
        <f t="shared" si="265"/>
        <v>977.48511797030994</v>
      </c>
      <c r="H224" s="10">
        <f t="shared" si="259"/>
        <v>73572.864096691177</v>
      </c>
      <c r="I224" s="146">
        <f t="shared" si="330"/>
        <v>-1014.6765183431792</v>
      </c>
      <c r="J224" s="147">
        <f t="shared" si="331"/>
        <v>-1127.1765183431792</v>
      </c>
      <c r="S224" s="86">
        <v>197</v>
      </c>
      <c r="T224" s="9">
        <f t="shared" si="266"/>
        <v>0</v>
      </c>
      <c r="U224" s="10">
        <f t="shared" si="267"/>
        <v>0</v>
      </c>
      <c r="V224" s="10">
        <f t="shared" si="268"/>
        <v>0</v>
      </c>
      <c r="W224" s="10">
        <f t="shared" si="269"/>
        <v>0</v>
      </c>
      <c r="X224" s="10">
        <f t="shared" si="270"/>
        <v>0</v>
      </c>
      <c r="Y224" s="10">
        <f t="shared" si="271"/>
        <v>0</v>
      </c>
      <c r="Z224" s="10">
        <f t="shared" si="272"/>
        <v>0</v>
      </c>
      <c r="AA224" s="16">
        <f t="shared" si="273"/>
        <v>0</v>
      </c>
      <c r="AB224" s="6"/>
      <c r="AC224" s="9">
        <f t="shared" si="274"/>
        <v>0</v>
      </c>
      <c r="AD224" s="10">
        <f t="shared" si="275"/>
        <v>0</v>
      </c>
      <c r="AE224" s="10">
        <f t="shared" si="276"/>
        <v>0</v>
      </c>
      <c r="AF224" s="10">
        <f t="shared" si="277"/>
        <v>0</v>
      </c>
      <c r="AG224" s="10">
        <f t="shared" si="278"/>
        <v>0</v>
      </c>
      <c r="AH224" s="10">
        <f t="shared" si="279"/>
        <v>0</v>
      </c>
      <c r="AI224" s="10">
        <f t="shared" si="280"/>
        <v>0</v>
      </c>
      <c r="AJ224" s="16">
        <f t="shared" si="281"/>
        <v>0</v>
      </c>
      <c r="AK224" s="6"/>
      <c r="AL224" s="9">
        <f t="shared" si="282"/>
        <v>197</v>
      </c>
      <c r="AM224" s="10">
        <f t="shared" si="283"/>
        <v>124.91</v>
      </c>
      <c r="AN224" s="10">
        <f t="shared" si="284"/>
        <v>10</v>
      </c>
      <c r="AO224" s="10">
        <f t="shared" si="285"/>
        <v>114.91</v>
      </c>
      <c r="AP224" s="10">
        <f t="shared" si="286"/>
        <v>0.64726234265607197</v>
      </c>
      <c r="AQ224" s="10">
        <f t="shared" si="287"/>
        <v>114.26273765734392</v>
      </c>
      <c r="AR224" s="10">
        <f t="shared" si="288"/>
        <v>342.62832774694215</v>
      </c>
      <c r="AS224" s="16">
        <f t="shared" si="289"/>
        <v>89.97514379434962</v>
      </c>
      <c r="AU224" s="2"/>
      <c r="AV224" s="2"/>
      <c r="AW224" s="2"/>
      <c r="AX224" s="2"/>
      <c r="AY224" s="9">
        <f t="shared" si="290"/>
        <v>197</v>
      </c>
      <c r="AZ224" s="31">
        <f t="shared" si="291"/>
        <v>0</v>
      </c>
      <c r="BA224" s="31">
        <f t="shared" si="260"/>
        <v>17</v>
      </c>
      <c r="BB224" s="10">
        <f t="shared" si="332"/>
        <v>530</v>
      </c>
      <c r="BC224" s="28">
        <f t="shared" si="292"/>
        <v>30</v>
      </c>
      <c r="BD224" s="10">
        <f t="shared" si="293"/>
        <v>500</v>
      </c>
      <c r="BE224" s="10">
        <f t="shared" si="333"/>
        <v>500</v>
      </c>
      <c r="BF224" s="44">
        <f t="shared" si="294"/>
        <v>51500</v>
      </c>
      <c r="BG224" s="80">
        <f t="shared" si="295"/>
        <v>381.76948371631812</v>
      </c>
      <c r="BH224" s="118"/>
      <c r="BI224" s="9">
        <f t="shared" si="296"/>
        <v>197</v>
      </c>
      <c r="BJ224" s="28">
        <f t="shared" si="297"/>
        <v>66.599999999999994</v>
      </c>
      <c r="BK224" s="28">
        <f t="shared" si="298"/>
        <v>5.5</v>
      </c>
      <c r="BL224" s="28">
        <f t="shared" si="299"/>
        <v>61.1</v>
      </c>
      <c r="BM224" s="28">
        <f t="shared" si="300"/>
        <v>1.2696187694256273</v>
      </c>
      <c r="BN224" s="28">
        <f t="shared" si="301"/>
        <v>59.830381230574375</v>
      </c>
      <c r="BO224" s="36">
        <f t="shared" si="302"/>
        <v>786.5821317198438</v>
      </c>
      <c r="BP224" s="80">
        <f t="shared" si="303"/>
        <v>47.973297387748651</v>
      </c>
      <c r="BQ224" s="9">
        <f t="shared" si="304"/>
        <v>197</v>
      </c>
      <c r="BR224" s="28">
        <f t="shared" si="305"/>
        <v>76.53</v>
      </c>
      <c r="BS224" s="28">
        <f t="shared" si="306"/>
        <v>6.5</v>
      </c>
      <c r="BT224" s="28">
        <f t="shared" si="307"/>
        <v>70.03</v>
      </c>
      <c r="BU224" s="28">
        <f t="shared" si="308"/>
        <v>2.6072458614181704</v>
      </c>
      <c r="BV224" s="28">
        <f t="shared" si="309"/>
        <v>67.422754138581837</v>
      </c>
      <c r="BW224" s="36">
        <f t="shared" si="310"/>
        <v>1579.2588425465783</v>
      </c>
      <c r="BX224" s="80">
        <f t="shared" si="311"/>
        <v>55.126072809075147</v>
      </c>
      <c r="BY224" s="9">
        <f t="shared" si="312"/>
        <v>197</v>
      </c>
      <c r="BZ224" s="28">
        <f t="shared" si="313"/>
        <v>80.33</v>
      </c>
      <c r="CA224" s="28">
        <f t="shared" si="314"/>
        <v>7</v>
      </c>
      <c r="CB224" s="28">
        <f t="shared" si="315"/>
        <v>73.33</v>
      </c>
      <c r="CC224" s="28">
        <f t="shared" si="316"/>
        <v>4.0365016372579179</v>
      </c>
      <c r="CD224" s="28">
        <f t="shared" si="317"/>
        <v>69.293498362742085</v>
      </c>
      <c r="CE224" s="36">
        <f t="shared" si="318"/>
        <v>2352.6074839920084</v>
      </c>
      <c r="CF224" s="80">
        <f t="shared" si="319"/>
        <v>57.863287975343084</v>
      </c>
      <c r="CG224" s="9">
        <f t="shared" si="320"/>
        <v>0</v>
      </c>
      <c r="CH224" s="28">
        <f t="shared" si="321"/>
        <v>0</v>
      </c>
      <c r="CI224" s="28">
        <f t="shared" si="322"/>
        <v>0</v>
      </c>
      <c r="CJ224" s="28">
        <f t="shared" si="323"/>
        <v>0</v>
      </c>
      <c r="CK224" s="28">
        <f t="shared" si="324"/>
        <v>0</v>
      </c>
      <c r="CL224" s="28">
        <f t="shared" si="325"/>
        <v>0</v>
      </c>
      <c r="CM224" s="36">
        <f t="shared" si="326"/>
        <v>0</v>
      </c>
      <c r="CN224" s="80">
        <f t="shared" si="327"/>
        <v>0</v>
      </c>
      <c r="CO224" s="9">
        <f t="shared" si="328"/>
        <v>197</v>
      </c>
      <c r="CP224" s="28">
        <f t="shared" si="329"/>
        <v>248.80651834317922</v>
      </c>
      <c r="CQ224" s="28">
        <f t="shared" si="251"/>
        <v>53.5</v>
      </c>
      <c r="CR224" s="28">
        <f t="shared" si="252"/>
        <v>195.30651834317922</v>
      </c>
      <c r="CS224" s="28">
        <f t="shared" si="253"/>
        <v>28.63077176211144</v>
      </c>
      <c r="CT224" s="28">
        <f t="shared" si="254"/>
        <v>166.67574658106778</v>
      </c>
      <c r="CU224" s="36">
        <f t="shared" si="255"/>
        <v>17011.787310685799</v>
      </c>
      <c r="CV224" s="122">
        <f t="shared" si="256"/>
        <v>0</v>
      </c>
      <c r="CW224" s="125">
        <f t="shared" si="257"/>
        <v>195.30651834317922</v>
      </c>
      <c r="CX224" s="138">
        <f t="shared" si="258"/>
        <v>1127.1765183431792</v>
      </c>
    </row>
    <row r="225" spans="2:102" x14ac:dyDescent="0.3">
      <c r="B225" s="86">
        <v>198</v>
      </c>
      <c r="C225" s="155">
        <f t="shared" si="261"/>
        <v>1127.1765183431792</v>
      </c>
      <c r="D225" s="10">
        <f t="shared" si="262"/>
        <v>112.5</v>
      </c>
      <c r="E225" s="10">
        <f t="shared" si="263"/>
        <v>1014.6765183431792</v>
      </c>
      <c r="F225" s="10">
        <f t="shared" si="264"/>
        <v>36.439747820383026</v>
      </c>
      <c r="G225" s="10">
        <f t="shared" si="265"/>
        <v>978.23677052279618</v>
      </c>
      <c r="H225" s="10">
        <f t="shared" si="259"/>
        <v>72594.627326168382</v>
      </c>
      <c r="I225" s="146">
        <f t="shared" si="330"/>
        <v>-1014.6765183431792</v>
      </c>
      <c r="J225" s="147">
        <f t="shared" si="331"/>
        <v>-1127.1765183431792</v>
      </c>
      <c r="S225" s="86">
        <v>198</v>
      </c>
      <c r="T225" s="9">
        <f t="shared" si="266"/>
        <v>0</v>
      </c>
      <c r="U225" s="10">
        <f t="shared" si="267"/>
        <v>0</v>
      </c>
      <c r="V225" s="10">
        <f t="shared" si="268"/>
        <v>0</v>
      </c>
      <c r="W225" s="10">
        <f t="shared" si="269"/>
        <v>0</v>
      </c>
      <c r="X225" s="10">
        <f t="shared" si="270"/>
        <v>0</v>
      </c>
      <c r="Y225" s="10">
        <f t="shared" si="271"/>
        <v>0</v>
      </c>
      <c r="Z225" s="10">
        <f t="shared" si="272"/>
        <v>0</v>
      </c>
      <c r="AA225" s="16">
        <f t="shared" si="273"/>
        <v>0</v>
      </c>
      <c r="AB225" s="6"/>
      <c r="AC225" s="9">
        <f t="shared" si="274"/>
        <v>0</v>
      </c>
      <c r="AD225" s="10">
        <f t="shared" si="275"/>
        <v>0</v>
      </c>
      <c r="AE225" s="10">
        <f t="shared" si="276"/>
        <v>0</v>
      </c>
      <c r="AF225" s="10">
        <f t="shared" si="277"/>
        <v>0</v>
      </c>
      <c r="AG225" s="10">
        <f t="shared" si="278"/>
        <v>0</v>
      </c>
      <c r="AH225" s="10">
        <f t="shared" si="279"/>
        <v>0</v>
      </c>
      <c r="AI225" s="10">
        <f t="shared" si="280"/>
        <v>0</v>
      </c>
      <c r="AJ225" s="16">
        <f t="shared" si="281"/>
        <v>0</v>
      </c>
      <c r="AK225" s="6"/>
      <c r="AL225" s="9">
        <f t="shared" si="282"/>
        <v>198</v>
      </c>
      <c r="AM225" s="10">
        <f t="shared" si="283"/>
        <v>124.91</v>
      </c>
      <c r="AN225" s="10">
        <f t="shared" si="284"/>
        <v>10</v>
      </c>
      <c r="AO225" s="10">
        <f t="shared" si="285"/>
        <v>114.91</v>
      </c>
      <c r="AP225" s="10">
        <f t="shared" si="286"/>
        <v>0.48539013097483474</v>
      </c>
      <c r="AQ225" s="10">
        <f t="shared" si="287"/>
        <v>114.42460986902516</v>
      </c>
      <c r="AR225" s="10">
        <f t="shared" si="288"/>
        <v>228.20371787791697</v>
      </c>
      <c r="AS225" s="16">
        <f t="shared" si="289"/>
        <v>89.82543473645552</v>
      </c>
      <c r="AU225" s="2"/>
      <c r="AV225" s="2"/>
      <c r="AW225" s="2"/>
      <c r="AX225" s="2"/>
      <c r="AY225" s="9">
        <f t="shared" si="290"/>
        <v>198</v>
      </c>
      <c r="AZ225" s="31">
        <f t="shared" si="291"/>
        <v>0</v>
      </c>
      <c r="BA225" s="31">
        <f t="shared" si="260"/>
        <v>18</v>
      </c>
      <c r="BB225" s="10">
        <f t="shared" si="332"/>
        <v>530</v>
      </c>
      <c r="BC225" s="28">
        <f t="shared" si="292"/>
        <v>30</v>
      </c>
      <c r="BD225" s="10">
        <f t="shared" si="293"/>
        <v>500</v>
      </c>
      <c r="BE225" s="10">
        <f t="shared" si="333"/>
        <v>500</v>
      </c>
      <c r="BF225" s="44">
        <f t="shared" si="294"/>
        <v>51000</v>
      </c>
      <c r="BG225" s="80">
        <f t="shared" si="295"/>
        <v>381.13425994973522</v>
      </c>
      <c r="BH225" s="118"/>
      <c r="BI225" s="9">
        <f t="shared" si="296"/>
        <v>198</v>
      </c>
      <c r="BJ225" s="28">
        <f t="shared" si="297"/>
        <v>66.599999999999994</v>
      </c>
      <c r="BK225" s="28">
        <f t="shared" si="298"/>
        <v>5.5</v>
      </c>
      <c r="BL225" s="28">
        <f t="shared" si="299"/>
        <v>61.1</v>
      </c>
      <c r="BM225" s="28">
        <f t="shared" si="300"/>
        <v>1.1798731975797656</v>
      </c>
      <c r="BN225" s="28">
        <f t="shared" si="301"/>
        <v>59.920126802420235</v>
      </c>
      <c r="BO225" s="36">
        <f t="shared" si="302"/>
        <v>726.66200491742359</v>
      </c>
      <c r="BP225" s="80">
        <f t="shared" si="303"/>
        <v>47.893474929532758</v>
      </c>
      <c r="BQ225" s="9">
        <f t="shared" si="304"/>
        <v>198</v>
      </c>
      <c r="BR225" s="28">
        <f t="shared" si="305"/>
        <v>76.53</v>
      </c>
      <c r="BS225" s="28">
        <f t="shared" si="306"/>
        <v>6.5</v>
      </c>
      <c r="BT225" s="28">
        <f t="shared" si="307"/>
        <v>70.03</v>
      </c>
      <c r="BU225" s="28">
        <f t="shared" si="308"/>
        <v>2.5004931673654158</v>
      </c>
      <c r="BV225" s="28">
        <f t="shared" si="309"/>
        <v>67.529506832634581</v>
      </c>
      <c r="BW225" s="36">
        <f t="shared" si="310"/>
        <v>1511.7293357139438</v>
      </c>
      <c r="BX225" s="80">
        <f t="shared" si="311"/>
        <v>55.034348894251387</v>
      </c>
      <c r="BY225" s="9">
        <f t="shared" si="312"/>
        <v>198</v>
      </c>
      <c r="BZ225" s="28">
        <f t="shared" si="313"/>
        <v>80.33</v>
      </c>
      <c r="CA225" s="28">
        <f t="shared" si="314"/>
        <v>7</v>
      </c>
      <c r="CB225" s="28">
        <f t="shared" si="315"/>
        <v>73.33</v>
      </c>
      <c r="CC225" s="28">
        <f t="shared" si="316"/>
        <v>3.921012473320014</v>
      </c>
      <c r="CD225" s="28">
        <f t="shared" si="317"/>
        <v>69.408987526679979</v>
      </c>
      <c r="CE225" s="36">
        <f t="shared" si="318"/>
        <v>2283.1984964653284</v>
      </c>
      <c r="CF225" s="80">
        <f t="shared" si="319"/>
        <v>57.767009625966473</v>
      </c>
      <c r="CG225" s="9">
        <f t="shared" si="320"/>
        <v>0</v>
      </c>
      <c r="CH225" s="28">
        <f t="shared" si="321"/>
        <v>0</v>
      </c>
      <c r="CI225" s="28">
        <f t="shared" si="322"/>
        <v>0</v>
      </c>
      <c r="CJ225" s="28">
        <f t="shared" si="323"/>
        <v>0</v>
      </c>
      <c r="CK225" s="28">
        <f t="shared" si="324"/>
        <v>0</v>
      </c>
      <c r="CL225" s="28">
        <f t="shared" si="325"/>
        <v>0</v>
      </c>
      <c r="CM225" s="36">
        <f t="shared" si="326"/>
        <v>0</v>
      </c>
      <c r="CN225" s="80">
        <f t="shared" si="327"/>
        <v>0</v>
      </c>
      <c r="CO225" s="9">
        <f t="shared" si="328"/>
        <v>198</v>
      </c>
      <c r="CP225" s="28">
        <f t="shared" si="329"/>
        <v>248.80651834317922</v>
      </c>
      <c r="CQ225" s="28">
        <f t="shared" si="251"/>
        <v>53.5</v>
      </c>
      <c r="CR225" s="28">
        <f t="shared" si="252"/>
        <v>195.30651834317922</v>
      </c>
      <c r="CS225" s="28">
        <f t="shared" si="253"/>
        <v>28.352978851142996</v>
      </c>
      <c r="CT225" s="28">
        <f t="shared" si="254"/>
        <v>166.95353949203621</v>
      </c>
      <c r="CU225" s="36">
        <f t="shared" si="255"/>
        <v>16844.833771193764</v>
      </c>
      <c r="CV225" s="122">
        <f t="shared" si="256"/>
        <v>0</v>
      </c>
      <c r="CW225" s="125">
        <f t="shared" si="257"/>
        <v>195.30651834317922</v>
      </c>
      <c r="CX225" s="138">
        <f t="shared" si="258"/>
        <v>1127.1765183431792</v>
      </c>
    </row>
    <row r="226" spans="2:102" x14ac:dyDescent="0.3">
      <c r="B226" s="86">
        <v>199</v>
      </c>
      <c r="C226" s="155">
        <f t="shared" si="261"/>
        <v>1127.1765183431792</v>
      </c>
      <c r="D226" s="10">
        <f t="shared" si="262"/>
        <v>112.5</v>
      </c>
      <c r="E226" s="10">
        <f t="shared" si="263"/>
        <v>1014.6765183431792</v>
      </c>
      <c r="F226" s="10">
        <f t="shared" si="264"/>
        <v>35.686906835348751</v>
      </c>
      <c r="G226" s="10">
        <f t="shared" si="265"/>
        <v>978.98961150783043</v>
      </c>
      <c r="H226" s="10">
        <f t="shared" si="259"/>
        <v>71615.637714660537</v>
      </c>
      <c r="I226" s="146">
        <f t="shared" si="330"/>
        <v>-1014.6765183431792</v>
      </c>
      <c r="J226" s="147">
        <f t="shared" si="331"/>
        <v>-1127.1765183431792</v>
      </c>
      <c r="S226" s="86">
        <v>199</v>
      </c>
      <c r="T226" s="9">
        <f t="shared" si="266"/>
        <v>0</v>
      </c>
      <c r="U226" s="10">
        <f t="shared" si="267"/>
        <v>0</v>
      </c>
      <c r="V226" s="10">
        <f t="shared" si="268"/>
        <v>0</v>
      </c>
      <c r="W226" s="10">
        <f t="shared" si="269"/>
        <v>0</v>
      </c>
      <c r="X226" s="10">
        <f t="shared" si="270"/>
        <v>0</v>
      </c>
      <c r="Y226" s="10">
        <f t="shared" si="271"/>
        <v>0</v>
      </c>
      <c r="Z226" s="10">
        <f t="shared" si="272"/>
        <v>0</v>
      </c>
      <c r="AA226" s="16">
        <f t="shared" si="273"/>
        <v>0</v>
      </c>
      <c r="AB226" s="6"/>
      <c r="AC226" s="9">
        <f t="shared" si="274"/>
        <v>0</v>
      </c>
      <c r="AD226" s="10">
        <f t="shared" si="275"/>
        <v>0</v>
      </c>
      <c r="AE226" s="10">
        <f t="shared" si="276"/>
        <v>0</v>
      </c>
      <c r="AF226" s="10">
        <f t="shared" si="277"/>
        <v>0</v>
      </c>
      <c r="AG226" s="10">
        <f t="shared" si="278"/>
        <v>0</v>
      </c>
      <c r="AH226" s="10">
        <f t="shared" si="279"/>
        <v>0</v>
      </c>
      <c r="AI226" s="10">
        <f t="shared" si="280"/>
        <v>0</v>
      </c>
      <c r="AJ226" s="16">
        <f t="shared" si="281"/>
        <v>0</v>
      </c>
      <c r="AK226" s="6"/>
      <c r="AL226" s="9">
        <f t="shared" si="282"/>
        <v>199</v>
      </c>
      <c r="AM226" s="10">
        <f t="shared" si="283"/>
        <v>124.91</v>
      </c>
      <c r="AN226" s="10">
        <f t="shared" si="284"/>
        <v>10</v>
      </c>
      <c r="AO226" s="10">
        <f t="shared" si="285"/>
        <v>114.91</v>
      </c>
      <c r="AP226" s="10">
        <f t="shared" si="286"/>
        <v>0.32328860032704904</v>
      </c>
      <c r="AQ226" s="10">
        <f t="shared" si="287"/>
        <v>114.58671139967295</v>
      </c>
      <c r="AR226" s="10">
        <f t="shared" si="288"/>
        <v>113.61700647824402</v>
      </c>
      <c r="AS226" s="16">
        <f t="shared" si="289"/>
        <v>89.675974778491351</v>
      </c>
      <c r="AU226" s="2"/>
      <c r="AV226" s="2"/>
      <c r="AW226" s="2"/>
      <c r="AX226" s="2"/>
      <c r="AY226" s="9">
        <f t="shared" si="290"/>
        <v>199</v>
      </c>
      <c r="AZ226" s="31">
        <f t="shared" si="291"/>
        <v>0</v>
      </c>
      <c r="BA226" s="31">
        <f t="shared" si="260"/>
        <v>19</v>
      </c>
      <c r="BB226" s="10">
        <f t="shared" si="332"/>
        <v>530</v>
      </c>
      <c r="BC226" s="28">
        <f t="shared" si="292"/>
        <v>30</v>
      </c>
      <c r="BD226" s="10">
        <f t="shared" si="293"/>
        <v>500</v>
      </c>
      <c r="BE226" s="10">
        <f t="shared" si="333"/>
        <v>500</v>
      </c>
      <c r="BF226" s="44">
        <f t="shared" si="294"/>
        <v>50500</v>
      </c>
      <c r="BG226" s="80">
        <f t="shared" si="295"/>
        <v>380.50009312785545</v>
      </c>
      <c r="BH226" s="118"/>
      <c r="BI226" s="9">
        <f t="shared" si="296"/>
        <v>199</v>
      </c>
      <c r="BJ226" s="28">
        <f t="shared" si="297"/>
        <v>66.599999999999994</v>
      </c>
      <c r="BK226" s="28">
        <f t="shared" si="298"/>
        <v>5.5</v>
      </c>
      <c r="BL226" s="28">
        <f t="shared" si="299"/>
        <v>61.1</v>
      </c>
      <c r="BM226" s="28">
        <f t="shared" si="300"/>
        <v>1.0899930073761352</v>
      </c>
      <c r="BN226" s="28">
        <f t="shared" si="301"/>
        <v>60.010006992623865</v>
      </c>
      <c r="BO226" s="36">
        <f t="shared" si="302"/>
        <v>666.65199792479973</v>
      </c>
      <c r="BP226" s="80">
        <f t="shared" si="303"/>
        <v>47.813785287387113</v>
      </c>
      <c r="BQ226" s="9">
        <f t="shared" si="304"/>
        <v>199</v>
      </c>
      <c r="BR226" s="28">
        <f t="shared" si="305"/>
        <v>76.53</v>
      </c>
      <c r="BS226" s="28">
        <f t="shared" si="306"/>
        <v>6.5</v>
      </c>
      <c r="BT226" s="28">
        <f t="shared" si="307"/>
        <v>70.03</v>
      </c>
      <c r="BU226" s="28">
        <f t="shared" si="308"/>
        <v>2.3935714482137445</v>
      </c>
      <c r="BV226" s="28">
        <f t="shared" si="309"/>
        <v>67.636428551786253</v>
      </c>
      <c r="BW226" s="36">
        <f t="shared" si="310"/>
        <v>1444.0929071621576</v>
      </c>
      <c r="BX226" s="80">
        <f t="shared" si="311"/>
        <v>54.942777598254295</v>
      </c>
      <c r="BY226" s="9">
        <f t="shared" si="312"/>
        <v>199</v>
      </c>
      <c r="BZ226" s="28">
        <f t="shared" si="313"/>
        <v>80.33</v>
      </c>
      <c r="CA226" s="28">
        <f t="shared" si="314"/>
        <v>7</v>
      </c>
      <c r="CB226" s="28">
        <f t="shared" si="315"/>
        <v>73.33</v>
      </c>
      <c r="CC226" s="28">
        <f t="shared" si="316"/>
        <v>3.805330827442214</v>
      </c>
      <c r="CD226" s="28">
        <f t="shared" si="317"/>
        <v>69.524669172557779</v>
      </c>
      <c r="CE226" s="36">
        <f t="shared" si="318"/>
        <v>2213.6738272927705</v>
      </c>
      <c r="CF226" s="80">
        <f t="shared" si="319"/>
        <v>57.670891473510615</v>
      </c>
      <c r="CG226" s="9">
        <f t="shared" si="320"/>
        <v>0</v>
      </c>
      <c r="CH226" s="28">
        <f t="shared" si="321"/>
        <v>0</v>
      </c>
      <c r="CI226" s="28">
        <f t="shared" si="322"/>
        <v>0</v>
      </c>
      <c r="CJ226" s="28">
        <f t="shared" si="323"/>
        <v>0</v>
      </c>
      <c r="CK226" s="28">
        <f t="shared" si="324"/>
        <v>0</v>
      </c>
      <c r="CL226" s="28">
        <f t="shared" si="325"/>
        <v>0</v>
      </c>
      <c r="CM226" s="36">
        <f t="shared" si="326"/>
        <v>0</v>
      </c>
      <c r="CN226" s="80">
        <f t="shared" si="327"/>
        <v>0</v>
      </c>
      <c r="CO226" s="9">
        <f t="shared" si="328"/>
        <v>199</v>
      </c>
      <c r="CP226" s="28">
        <f t="shared" si="329"/>
        <v>248.80651834317922</v>
      </c>
      <c r="CQ226" s="28">
        <f t="shared" si="251"/>
        <v>53.5</v>
      </c>
      <c r="CR226" s="28">
        <f t="shared" si="252"/>
        <v>195.30651834317922</v>
      </c>
      <c r="CS226" s="28">
        <f t="shared" si="253"/>
        <v>28.07472295198961</v>
      </c>
      <c r="CT226" s="28">
        <f t="shared" si="254"/>
        <v>167.23179539118962</v>
      </c>
      <c r="CU226" s="36">
        <f t="shared" si="255"/>
        <v>16677.601975802576</v>
      </c>
      <c r="CV226" s="122">
        <f t="shared" si="256"/>
        <v>0</v>
      </c>
      <c r="CW226" s="125">
        <f t="shared" si="257"/>
        <v>195.30651834317922</v>
      </c>
      <c r="CX226" s="138">
        <f t="shared" si="258"/>
        <v>1127.1765183431792</v>
      </c>
    </row>
    <row r="227" spans="2:102" x14ac:dyDescent="0.3">
      <c r="B227" s="86">
        <v>200</v>
      </c>
      <c r="C227" s="155">
        <f t="shared" si="261"/>
        <v>1127.1765183431792</v>
      </c>
      <c r="D227" s="10">
        <f t="shared" si="262"/>
        <v>112.5</v>
      </c>
      <c r="E227" s="10">
        <f t="shared" si="263"/>
        <v>1014.6765183431792</v>
      </c>
      <c r="F227" s="10">
        <f t="shared" si="264"/>
        <v>34.932875530897036</v>
      </c>
      <c r="G227" s="10">
        <f t="shared" si="265"/>
        <v>979.74364281228213</v>
      </c>
      <c r="H227" s="10">
        <f t="shared" si="259"/>
        <v>70635.894071848263</v>
      </c>
      <c r="I227" s="146">
        <f t="shared" si="330"/>
        <v>-1014.6765183431792</v>
      </c>
      <c r="J227" s="147">
        <f t="shared" si="331"/>
        <v>-1127.1765183431792</v>
      </c>
      <c r="S227" s="86">
        <v>200</v>
      </c>
      <c r="T227" s="9">
        <f t="shared" si="266"/>
        <v>0</v>
      </c>
      <c r="U227" s="10">
        <f t="shared" si="267"/>
        <v>0</v>
      </c>
      <c r="V227" s="10">
        <f t="shared" si="268"/>
        <v>0</v>
      </c>
      <c r="W227" s="10">
        <f t="shared" si="269"/>
        <v>0</v>
      </c>
      <c r="X227" s="10">
        <f t="shared" si="270"/>
        <v>0</v>
      </c>
      <c r="Y227" s="10">
        <f t="shared" si="271"/>
        <v>0</v>
      </c>
      <c r="Z227" s="10">
        <f t="shared" si="272"/>
        <v>0</v>
      </c>
      <c r="AA227" s="16">
        <f t="shared" si="273"/>
        <v>0</v>
      </c>
      <c r="AB227" s="6"/>
      <c r="AC227" s="9">
        <f t="shared" si="274"/>
        <v>0</v>
      </c>
      <c r="AD227" s="10">
        <f t="shared" si="275"/>
        <v>0</v>
      </c>
      <c r="AE227" s="10">
        <f t="shared" si="276"/>
        <v>0</v>
      </c>
      <c r="AF227" s="10">
        <f t="shared" si="277"/>
        <v>0</v>
      </c>
      <c r="AG227" s="10">
        <f t="shared" si="278"/>
        <v>0</v>
      </c>
      <c r="AH227" s="10">
        <f t="shared" si="279"/>
        <v>0</v>
      </c>
      <c r="AI227" s="10">
        <f t="shared" si="280"/>
        <v>0</v>
      </c>
      <c r="AJ227" s="16">
        <f t="shared" si="281"/>
        <v>0</v>
      </c>
      <c r="AK227" s="6"/>
      <c r="AL227" s="9">
        <f t="shared" si="282"/>
        <v>200</v>
      </c>
      <c r="AM227" s="10">
        <f t="shared" si="283"/>
        <v>123.7779639040882</v>
      </c>
      <c r="AN227" s="10">
        <f t="shared" si="284"/>
        <v>10</v>
      </c>
      <c r="AO227" s="10">
        <f t="shared" si="285"/>
        <v>113.7779639040882</v>
      </c>
      <c r="AP227" s="10">
        <f t="shared" si="286"/>
        <v>0.16095742584417905</v>
      </c>
      <c r="AQ227" s="10">
        <f t="shared" si="287"/>
        <v>113.61700647824402</v>
      </c>
      <c r="AR227" s="10">
        <f t="shared" si="288"/>
        <v>0</v>
      </c>
      <c r="AS227" s="16">
        <f t="shared" si="289"/>
        <v>88.715399100898267</v>
      </c>
      <c r="AU227" s="2"/>
      <c r="AV227" s="2"/>
      <c r="AW227" s="2"/>
      <c r="AX227" s="2"/>
      <c r="AY227" s="9">
        <f t="shared" si="290"/>
        <v>200</v>
      </c>
      <c r="AZ227" s="31">
        <f t="shared" si="291"/>
        <v>0</v>
      </c>
      <c r="BA227" s="31">
        <f t="shared" si="260"/>
        <v>20</v>
      </c>
      <c r="BB227" s="10">
        <f t="shared" si="332"/>
        <v>530</v>
      </c>
      <c r="BC227" s="28">
        <f t="shared" si="292"/>
        <v>30</v>
      </c>
      <c r="BD227" s="10">
        <f t="shared" si="293"/>
        <v>500</v>
      </c>
      <c r="BE227" s="10">
        <f t="shared" si="333"/>
        <v>500</v>
      </c>
      <c r="BF227" s="44">
        <f t="shared" si="294"/>
        <v>50000</v>
      </c>
      <c r="BG227" s="80">
        <f t="shared" si="295"/>
        <v>379.86698149203528</v>
      </c>
      <c r="BH227" s="118"/>
      <c r="BI227" s="9">
        <f t="shared" si="296"/>
        <v>200</v>
      </c>
      <c r="BJ227" s="28">
        <f t="shared" si="297"/>
        <v>66.599999999999994</v>
      </c>
      <c r="BK227" s="28">
        <f t="shared" si="298"/>
        <v>5.5</v>
      </c>
      <c r="BL227" s="28">
        <f t="shared" si="299"/>
        <v>61.1</v>
      </c>
      <c r="BM227" s="28">
        <f t="shared" si="300"/>
        <v>0.99997799688719946</v>
      </c>
      <c r="BN227" s="28">
        <f t="shared" si="301"/>
        <v>60.100022003112805</v>
      </c>
      <c r="BO227" s="36">
        <f t="shared" si="302"/>
        <v>606.5519759216869</v>
      </c>
      <c r="BP227" s="80">
        <f t="shared" si="303"/>
        <v>47.734228240319901</v>
      </c>
      <c r="BQ227" s="9">
        <f t="shared" si="304"/>
        <v>200</v>
      </c>
      <c r="BR227" s="28">
        <f t="shared" si="305"/>
        <v>76.53</v>
      </c>
      <c r="BS227" s="28">
        <f t="shared" si="306"/>
        <v>6.5</v>
      </c>
      <c r="BT227" s="28">
        <f t="shared" si="307"/>
        <v>70.03</v>
      </c>
      <c r="BU227" s="28">
        <f t="shared" si="308"/>
        <v>2.2864804363400828</v>
      </c>
      <c r="BV227" s="28">
        <f t="shared" si="309"/>
        <v>67.743519563659916</v>
      </c>
      <c r="BW227" s="36">
        <f t="shared" si="310"/>
        <v>1376.3493875984977</v>
      </c>
      <c r="BX227" s="80">
        <f t="shared" si="311"/>
        <v>54.851358667142378</v>
      </c>
      <c r="BY227" s="9">
        <f t="shared" si="312"/>
        <v>200</v>
      </c>
      <c r="BZ227" s="28">
        <f t="shared" si="313"/>
        <v>80.33</v>
      </c>
      <c r="CA227" s="28">
        <f t="shared" si="314"/>
        <v>7</v>
      </c>
      <c r="CB227" s="28">
        <f t="shared" si="315"/>
        <v>73.33</v>
      </c>
      <c r="CC227" s="28">
        <f t="shared" si="316"/>
        <v>3.689456378821284</v>
      </c>
      <c r="CD227" s="28">
        <f t="shared" si="317"/>
        <v>69.640543621178708</v>
      </c>
      <c r="CE227" s="36">
        <f t="shared" si="318"/>
        <v>2144.033283671592</v>
      </c>
      <c r="CF227" s="80">
        <f t="shared" si="319"/>
        <v>57.574933251424888</v>
      </c>
      <c r="CG227" s="9">
        <f t="shared" si="320"/>
        <v>0</v>
      </c>
      <c r="CH227" s="28">
        <f t="shared" si="321"/>
        <v>0</v>
      </c>
      <c r="CI227" s="28">
        <f t="shared" si="322"/>
        <v>0</v>
      </c>
      <c r="CJ227" s="28">
        <f t="shared" si="323"/>
        <v>0</v>
      </c>
      <c r="CK227" s="28">
        <f t="shared" si="324"/>
        <v>0</v>
      </c>
      <c r="CL227" s="28">
        <f t="shared" si="325"/>
        <v>0</v>
      </c>
      <c r="CM227" s="36">
        <f t="shared" si="326"/>
        <v>0</v>
      </c>
      <c r="CN227" s="80">
        <f t="shared" si="327"/>
        <v>0</v>
      </c>
      <c r="CO227" s="9">
        <f t="shared" si="328"/>
        <v>200</v>
      </c>
      <c r="CP227" s="28">
        <f t="shared" si="329"/>
        <v>249.93855443909098</v>
      </c>
      <c r="CQ227" s="28">
        <f t="shared" si="251"/>
        <v>53.5</v>
      </c>
      <c r="CR227" s="28">
        <f t="shared" si="252"/>
        <v>196.43855443909098</v>
      </c>
      <c r="CS227" s="28">
        <f t="shared" si="253"/>
        <v>27.796003293004294</v>
      </c>
      <c r="CT227" s="28">
        <f t="shared" si="254"/>
        <v>168.64255114608667</v>
      </c>
      <c r="CU227" s="36">
        <f t="shared" si="255"/>
        <v>16508.959424656488</v>
      </c>
      <c r="CV227" s="122">
        <f t="shared" si="256"/>
        <v>0</v>
      </c>
      <c r="CW227" s="125">
        <f t="shared" si="257"/>
        <v>196.43855443909098</v>
      </c>
      <c r="CX227" s="138">
        <f t="shared" si="258"/>
        <v>1127.1765183431792</v>
      </c>
    </row>
    <row r="228" spans="2:102" x14ac:dyDescent="0.3">
      <c r="B228" s="86">
        <v>201</v>
      </c>
      <c r="C228" s="155">
        <f t="shared" si="261"/>
        <v>1127.1765183431792</v>
      </c>
      <c r="D228" s="10">
        <f t="shared" si="262"/>
        <v>102.5</v>
      </c>
      <c r="E228" s="10">
        <f t="shared" si="263"/>
        <v>1024.6765183431792</v>
      </c>
      <c r="F228" s="10">
        <f t="shared" si="264"/>
        <v>34.177369008126959</v>
      </c>
      <c r="G228" s="10">
        <f t="shared" si="265"/>
        <v>990.49914933505215</v>
      </c>
      <c r="H228" s="10">
        <f t="shared" si="259"/>
        <v>69645.394922513209</v>
      </c>
      <c r="I228" s="146">
        <f t="shared" si="330"/>
        <v>-1024.6765183431792</v>
      </c>
      <c r="J228" s="147">
        <f t="shared" si="331"/>
        <v>-1127.1765183431792</v>
      </c>
      <c r="S228" s="86">
        <v>201</v>
      </c>
      <c r="T228" s="9">
        <f t="shared" si="266"/>
        <v>0</v>
      </c>
      <c r="U228" s="10">
        <f t="shared" si="267"/>
        <v>0</v>
      </c>
      <c r="V228" s="10">
        <f t="shared" si="268"/>
        <v>0</v>
      </c>
      <c r="W228" s="10">
        <f t="shared" si="269"/>
        <v>0</v>
      </c>
      <c r="X228" s="10">
        <f t="shared" si="270"/>
        <v>0</v>
      </c>
      <c r="Y228" s="10">
        <f t="shared" si="271"/>
        <v>0</v>
      </c>
      <c r="Z228" s="10">
        <f t="shared" si="272"/>
        <v>0</v>
      </c>
      <c r="AA228" s="16">
        <f t="shared" si="273"/>
        <v>0</v>
      </c>
      <c r="AB228" s="6"/>
      <c r="AC228" s="9">
        <f t="shared" si="274"/>
        <v>0</v>
      </c>
      <c r="AD228" s="10">
        <f t="shared" si="275"/>
        <v>0</v>
      </c>
      <c r="AE228" s="10">
        <f t="shared" si="276"/>
        <v>0</v>
      </c>
      <c r="AF228" s="10">
        <f t="shared" si="277"/>
        <v>0</v>
      </c>
      <c r="AG228" s="10">
        <f t="shared" si="278"/>
        <v>0</v>
      </c>
      <c r="AH228" s="10">
        <f t="shared" si="279"/>
        <v>0</v>
      </c>
      <c r="AI228" s="10">
        <f t="shared" si="280"/>
        <v>0</v>
      </c>
      <c r="AJ228" s="16">
        <f t="shared" si="281"/>
        <v>0</v>
      </c>
      <c r="AK228" s="6"/>
      <c r="AL228" s="9">
        <f t="shared" si="282"/>
        <v>0</v>
      </c>
      <c r="AM228" s="10">
        <f t="shared" si="283"/>
        <v>0</v>
      </c>
      <c r="AN228" s="10">
        <f t="shared" si="284"/>
        <v>0</v>
      </c>
      <c r="AO228" s="10">
        <f t="shared" si="285"/>
        <v>0</v>
      </c>
      <c r="AP228" s="10">
        <f t="shared" si="286"/>
        <v>0</v>
      </c>
      <c r="AQ228" s="10">
        <f t="shared" si="287"/>
        <v>0</v>
      </c>
      <c r="AR228" s="10">
        <f t="shared" si="288"/>
        <v>0</v>
      </c>
      <c r="AS228" s="16">
        <f t="shared" si="289"/>
        <v>0</v>
      </c>
      <c r="AU228" s="2"/>
      <c r="AV228" s="2"/>
      <c r="AW228" s="2"/>
      <c r="AX228" s="2"/>
      <c r="AY228" s="9">
        <f t="shared" si="290"/>
        <v>201</v>
      </c>
      <c r="AZ228" s="31">
        <f t="shared" si="291"/>
        <v>0</v>
      </c>
      <c r="BA228" s="31">
        <f t="shared" si="260"/>
        <v>21</v>
      </c>
      <c r="BB228" s="10">
        <f t="shared" si="332"/>
        <v>530</v>
      </c>
      <c r="BC228" s="28">
        <f t="shared" si="292"/>
        <v>30</v>
      </c>
      <c r="BD228" s="10">
        <f t="shared" si="293"/>
        <v>500</v>
      </c>
      <c r="BE228" s="10">
        <f t="shared" si="333"/>
        <v>500</v>
      </c>
      <c r="BF228" s="44">
        <f t="shared" si="294"/>
        <v>49500</v>
      </c>
      <c r="BG228" s="80">
        <f t="shared" si="295"/>
        <v>379.23492328655772</v>
      </c>
      <c r="BH228" s="118"/>
      <c r="BI228" s="9">
        <f t="shared" si="296"/>
        <v>201</v>
      </c>
      <c r="BJ228" s="28">
        <f t="shared" si="297"/>
        <v>66.599999999999994</v>
      </c>
      <c r="BK228" s="28">
        <f t="shared" si="298"/>
        <v>5.5</v>
      </c>
      <c r="BL228" s="28">
        <f t="shared" si="299"/>
        <v>61.1</v>
      </c>
      <c r="BM228" s="28">
        <f t="shared" si="300"/>
        <v>0.90982796388253029</v>
      </c>
      <c r="BN228" s="28">
        <f t="shared" si="301"/>
        <v>60.190172036117474</v>
      </c>
      <c r="BO228" s="36">
        <f t="shared" si="302"/>
        <v>546.36180388556943</v>
      </c>
      <c r="BP228" s="80">
        <f t="shared" si="303"/>
        <v>47.654803567707063</v>
      </c>
      <c r="BQ228" s="9">
        <f t="shared" si="304"/>
        <v>201</v>
      </c>
      <c r="BR228" s="28">
        <f t="shared" si="305"/>
        <v>76.53</v>
      </c>
      <c r="BS228" s="28">
        <f t="shared" si="306"/>
        <v>6.5</v>
      </c>
      <c r="BT228" s="28">
        <f t="shared" si="307"/>
        <v>70.03</v>
      </c>
      <c r="BU228" s="28">
        <f t="shared" si="308"/>
        <v>2.1792198636976212</v>
      </c>
      <c r="BV228" s="28">
        <f t="shared" si="309"/>
        <v>67.850780136302376</v>
      </c>
      <c r="BW228" s="36">
        <f t="shared" si="310"/>
        <v>1308.4986074621954</v>
      </c>
      <c r="BX228" s="80">
        <f t="shared" si="311"/>
        <v>54.760091847396723</v>
      </c>
      <c r="BY228" s="9">
        <f t="shared" si="312"/>
        <v>201</v>
      </c>
      <c r="BZ228" s="28">
        <f t="shared" si="313"/>
        <v>80.33</v>
      </c>
      <c r="CA228" s="28">
        <f t="shared" si="314"/>
        <v>7</v>
      </c>
      <c r="CB228" s="28">
        <f t="shared" si="315"/>
        <v>73.33</v>
      </c>
      <c r="CC228" s="28">
        <f t="shared" si="316"/>
        <v>3.5733888061193202</v>
      </c>
      <c r="CD228" s="28">
        <f t="shared" si="317"/>
        <v>69.756611193880673</v>
      </c>
      <c r="CE228" s="36">
        <f t="shared" si="318"/>
        <v>2074.2766724777111</v>
      </c>
      <c r="CF228" s="80">
        <f t="shared" si="319"/>
        <v>57.479134693602226</v>
      </c>
      <c r="CG228" s="9">
        <f t="shared" si="320"/>
        <v>0</v>
      </c>
      <c r="CH228" s="28">
        <f t="shared" si="321"/>
        <v>0</v>
      </c>
      <c r="CI228" s="28">
        <f t="shared" si="322"/>
        <v>0</v>
      </c>
      <c r="CJ228" s="28">
        <f t="shared" si="323"/>
        <v>0</v>
      </c>
      <c r="CK228" s="28">
        <f t="shared" si="324"/>
        <v>0</v>
      </c>
      <c r="CL228" s="28">
        <f t="shared" si="325"/>
        <v>0</v>
      </c>
      <c r="CM228" s="36">
        <f t="shared" si="326"/>
        <v>0</v>
      </c>
      <c r="CN228" s="80">
        <f t="shared" si="327"/>
        <v>0</v>
      </c>
      <c r="CO228" s="9">
        <f t="shared" si="328"/>
        <v>201</v>
      </c>
      <c r="CP228" s="28">
        <f t="shared" si="329"/>
        <v>373.71651834317919</v>
      </c>
      <c r="CQ228" s="28">
        <f t="shared" si="251"/>
        <v>53.5</v>
      </c>
      <c r="CR228" s="28">
        <f t="shared" si="252"/>
        <v>320.21651834317919</v>
      </c>
      <c r="CS228" s="28">
        <f t="shared" si="253"/>
        <v>27.514932374427485</v>
      </c>
      <c r="CT228" s="28">
        <f t="shared" si="254"/>
        <v>292.70158596875171</v>
      </c>
      <c r="CU228" s="36">
        <f t="shared" si="255"/>
        <v>16216.257838687736</v>
      </c>
      <c r="CV228" s="122">
        <f t="shared" si="256"/>
        <v>0</v>
      </c>
      <c r="CW228" s="125">
        <f t="shared" si="257"/>
        <v>320.21651834317919</v>
      </c>
      <c r="CX228" s="138">
        <f t="shared" si="258"/>
        <v>1127.1765183431792</v>
      </c>
    </row>
    <row r="229" spans="2:102" x14ac:dyDescent="0.3">
      <c r="B229" s="86">
        <v>202</v>
      </c>
      <c r="C229" s="155">
        <f t="shared" si="261"/>
        <v>1127.1765183431792</v>
      </c>
      <c r="D229" s="10">
        <f t="shared" si="262"/>
        <v>102.5</v>
      </c>
      <c r="E229" s="10">
        <f t="shared" si="263"/>
        <v>1024.6765183431792</v>
      </c>
      <c r="F229" s="10">
        <f t="shared" si="264"/>
        <v>33.375556352919247</v>
      </c>
      <c r="G229" s="10">
        <f t="shared" si="265"/>
        <v>991.30096199026002</v>
      </c>
      <c r="H229" s="10">
        <f t="shared" si="259"/>
        <v>68654.093960522951</v>
      </c>
      <c r="I229" s="146">
        <f t="shared" si="330"/>
        <v>-1024.6765183431792</v>
      </c>
      <c r="J229" s="147">
        <f t="shared" si="331"/>
        <v>-1127.1765183431792</v>
      </c>
      <c r="S229" s="86">
        <v>202</v>
      </c>
      <c r="T229" s="9">
        <f t="shared" si="266"/>
        <v>0</v>
      </c>
      <c r="U229" s="10">
        <f t="shared" si="267"/>
        <v>0</v>
      </c>
      <c r="V229" s="10">
        <f t="shared" si="268"/>
        <v>0</v>
      </c>
      <c r="W229" s="10">
        <f t="shared" si="269"/>
        <v>0</v>
      </c>
      <c r="X229" s="10">
        <f t="shared" si="270"/>
        <v>0</v>
      </c>
      <c r="Y229" s="10">
        <f t="shared" si="271"/>
        <v>0</v>
      </c>
      <c r="Z229" s="10">
        <f t="shared" si="272"/>
        <v>0</v>
      </c>
      <c r="AA229" s="16">
        <f t="shared" si="273"/>
        <v>0</v>
      </c>
      <c r="AB229" s="6"/>
      <c r="AC229" s="9">
        <f t="shared" si="274"/>
        <v>0</v>
      </c>
      <c r="AD229" s="10">
        <f t="shared" si="275"/>
        <v>0</v>
      </c>
      <c r="AE229" s="10">
        <f t="shared" si="276"/>
        <v>0</v>
      </c>
      <c r="AF229" s="10">
        <f t="shared" si="277"/>
        <v>0</v>
      </c>
      <c r="AG229" s="10">
        <f t="shared" si="278"/>
        <v>0</v>
      </c>
      <c r="AH229" s="10">
        <f t="shared" si="279"/>
        <v>0</v>
      </c>
      <c r="AI229" s="10">
        <f t="shared" si="280"/>
        <v>0</v>
      </c>
      <c r="AJ229" s="16">
        <f t="shared" si="281"/>
        <v>0</v>
      </c>
      <c r="AK229" s="6"/>
      <c r="AL229" s="9">
        <f t="shared" si="282"/>
        <v>0</v>
      </c>
      <c r="AM229" s="10">
        <f t="shared" si="283"/>
        <v>0</v>
      </c>
      <c r="AN229" s="10">
        <f t="shared" si="284"/>
        <v>0</v>
      </c>
      <c r="AO229" s="10">
        <f t="shared" si="285"/>
        <v>0</v>
      </c>
      <c r="AP229" s="10">
        <f t="shared" si="286"/>
        <v>0</v>
      </c>
      <c r="AQ229" s="10">
        <f t="shared" si="287"/>
        <v>0</v>
      </c>
      <c r="AR229" s="10">
        <f t="shared" si="288"/>
        <v>0</v>
      </c>
      <c r="AS229" s="16">
        <f t="shared" si="289"/>
        <v>0</v>
      </c>
      <c r="AU229" s="2"/>
      <c r="AV229" s="2"/>
      <c r="AW229" s="2"/>
      <c r="AX229" s="2"/>
      <c r="AY229" s="9">
        <f t="shared" si="290"/>
        <v>202</v>
      </c>
      <c r="AZ229" s="31">
        <f t="shared" si="291"/>
        <v>0</v>
      </c>
      <c r="BA229" s="31">
        <f t="shared" si="260"/>
        <v>22</v>
      </c>
      <c r="BB229" s="10">
        <f t="shared" si="332"/>
        <v>530</v>
      </c>
      <c r="BC229" s="28">
        <f t="shared" si="292"/>
        <v>30</v>
      </c>
      <c r="BD229" s="10">
        <f t="shared" si="293"/>
        <v>500</v>
      </c>
      <c r="BE229" s="10">
        <f t="shared" si="333"/>
        <v>500</v>
      </c>
      <c r="BF229" s="44">
        <f t="shared" si="294"/>
        <v>49000</v>
      </c>
      <c r="BG229" s="80">
        <f t="shared" si="295"/>
        <v>378.60391675862661</v>
      </c>
      <c r="BH229" s="118"/>
      <c r="BI229" s="9">
        <f t="shared" si="296"/>
        <v>202</v>
      </c>
      <c r="BJ229" s="28">
        <f t="shared" si="297"/>
        <v>66.599999999999994</v>
      </c>
      <c r="BK229" s="28">
        <f t="shared" si="298"/>
        <v>5.5</v>
      </c>
      <c r="BL229" s="28">
        <f t="shared" si="299"/>
        <v>61.1</v>
      </c>
      <c r="BM229" s="28">
        <f t="shared" si="300"/>
        <v>0.81954270582835409</v>
      </c>
      <c r="BN229" s="28">
        <f t="shared" si="301"/>
        <v>60.280457294171647</v>
      </c>
      <c r="BO229" s="36">
        <f t="shared" si="302"/>
        <v>486.08134659139779</v>
      </c>
      <c r="BP229" s="80">
        <f t="shared" si="303"/>
        <v>47.575511049291563</v>
      </c>
      <c r="BQ229" s="9">
        <f t="shared" si="304"/>
        <v>202</v>
      </c>
      <c r="BR229" s="28">
        <f t="shared" si="305"/>
        <v>76.53</v>
      </c>
      <c r="BS229" s="28">
        <f t="shared" si="306"/>
        <v>6.5</v>
      </c>
      <c r="BT229" s="28">
        <f t="shared" si="307"/>
        <v>70.03</v>
      </c>
      <c r="BU229" s="28">
        <f t="shared" si="308"/>
        <v>2.0717894618151429</v>
      </c>
      <c r="BV229" s="28">
        <f t="shared" si="309"/>
        <v>67.958210538184858</v>
      </c>
      <c r="BW229" s="36">
        <f t="shared" si="310"/>
        <v>1240.5403969240106</v>
      </c>
      <c r="BX229" s="80">
        <f t="shared" si="311"/>
        <v>54.668976885920173</v>
      </c>
      <c r="BY229" s="9">
        <f t="shared" si="312"/>
        <v>202</v>
      </c>
      <c r="BZ229" s="28">
        <f t="shared" si="313"/>
        <v>80.33</v>
      </c>
      <c r="CA229" s="28">
        <f t="shared" si="314"/>
        <v>7</v>
      </c>
      <c r="CB229" s="28">
        <f t="shared" si="315"/>
        <v>73.33</v>
      </c>
      <c r="CC229" s="28">
        <f t="shared" si="316"/>
        <v>3.4571277874628521</v>
      </c>
      <c r="CD229" s="28">
        <f t="shared" si="317"/>
        <v>69.872872212537146</v>
      </c>
      <c r="CE229" s="36">
        <f t="shared" si="318"/>
        <v>2004.4038002651739</v>
      </c>
      <c r="CF229" s="80">
        <f t="shared" si="319"/>
        <v>57.383495534378248</v>
      </c>
      <c r="CG229" s="9">
        <f t="shared" si="320"/>
        <v>0</v>
      </c>
      <c r="CH229" s="28">
        <f t="shared" si="321"/>
        <v>0</v>
      </c>
      <c r="CI229" s="28">
        <f t="shared" si="322"/>
        <v>0</v>
      </c>
      <c r="CJ229" s="28">
        <f t="shared" si="323"/>
        <v>0</v>
      </c>
      <c r="CK229" s="28">
        <f t="shared" si="324"/>
        <v>0</v>
      </c>
      <c r="CL229" s="28">
        <f t="shared" si="325"/>
        <v>0</v>
      </c>
      <c r="CM229" s="36">
        <f t="shared" si="326"/>
        <v>0</v>
      </c>
      <c r="CN229" s="80">
        <f t="shared" si="327"/>
        <v>0</v>
      </c>
      <c r="CO229" s="9">
        <f t="shared" si="328"/>
        <v>202</v>
      </c>
      <c r="CP229" s="28">
        <f t="shared" si="329"/>
        <v>373.71651834317919</v>
      </c>
      <c r="CQ229" s="28">
        <f t="shared" si="251"/>
        <v>53.5</v>
      </c>
      <c r="CR229" s="28">
        <f t="shared" si="252"/>
        <v>320.21651834317919</v>
      </c>
      <c r="CS229" s="28">
        <f t="shared" si="253"/>
        <v>27.027096397812894</v>
      </c>
      <c r="CT229" s="28">
        <f t="shared" si="254"/>
        <v>293.18942194536629</v>
      </c>
      <c r="CU229" s="36">
        <f t="shared" si="255"/>
        <v>15923.06841674237</v>
      </c>
      <c r="CV229" s="122">
        <f t="shared" si="256"/>
        <v>0</v>
      </c>
      <c r="CW229" s="125">
        <f t="shared" si="257"/>
        <v>320.21651834317919</v>
      </c>
      <c r="CX229" s="138">
        <f t="shared" si="258"/>
        <v>1127.1765183431792</v>
      </c>
    </row>
    <row r="230" spans="2:102" x14ac:dyDescent="0.3">
      <c r="B230" s="86">
        <v>203</v>
      </c>
      <c r="C230" s="155">
        <f t="shared" si="261"/>
        <v>1127.1765183431792</v>
      </c>
      <c r="D230" s="10">
        <f t="shared" si="262"/>
        <v>102.5</v>
      </c>
      <c r="E230" s="10">
        <f t="shared" si="263"/>
        <v>1024.6765183431792</v>
      </c>
      <c r="F230" s="10">
        <f t="shared" si="264"/>
        <v>32.572431343362688</v>
      </c>
      <c r="G230" s="10">
        <f t="shared" si="265"/>
        <v>992.10408699981656</v>
      </c>
      <c r="H230" s="10">
        <f t="shared" si="259"/>
        <v>67661.98987352314</v>
      </c>
      <c r="I230" s="146">
        <f t="shared" si="330"/>
        <v>-1024.6765183431792</v>
      </c>
      <c r="J230" s="147">
        <f t="shared" si="331"/>
        <v>-1127.1765183431792</v>
      </c>
      <c r="S230" s="86">
        <v>203</v>
      </c>
      <c r="T230" s="9">
        <f t="shared" si="266"/>
        <v>0</v>
      </c>
      <c r="U230" s="10">
        <f t="shared" si="267"/>
        <v>0</v>
      </c>
      <c r="V230" s="10">
        <f t="shared" si="268"/>
        <v>0</v>
      </c>
      <c r="W230" s="10">
        <f t="shared" si="269"/>
        <v>0</v>
      </c>
      <c r="X230" s="10">
        <f t="shared" si="270"/>
        <v>0</v>
      </c>
      <c r="Y230" s="10">
        <f t="shared" si="271"/>
        <v>0</v>
      </c>
      <c r="Z230" s="10">
        <f t="shared" si="272"/>
        <v>0</v>
      </c>
      <c r="AA230" s="16">
        <f t="shared" si="273"/>
        <v>0</v>
      </c>
      <c r="AB230" s="6"/>
      <c r="AC230" s="9">
        <f t="shared" si="274"/>
        <v>0</v>
      </c>
      <c r="AD230" s="10">
        <f t="shared" si="275"/>
        <v>0</v>
      </c>
      <c r="AE230" s="10">
        <f t="shared" si="276"/>
        <v>0</v>
      </c>
      <c r="AF230" s="10">
        <f t="shared" si="277"/>
        <v>0</v>
      </c>
      <c r="AG230" s="10">
        <f t="shared" si="278"/>
        <v>0</v>
      </c>
      <c r="AH230" s="10">
        <f t="shared" si="279"/>
        <v>0</v>
      </c>
      <c r="AI230" s="10">
        <f t="shared" si="280"/>
        <v>0</v>
      </c>
      <c r="AJ230" s="16">
        <f t="shared" si="281"/>
        <v>0</v>
      </c>
      <c r="AK230" s="6"/>
      <c r="AL230" s="9">
        <f t="shared" si="282"/>
        <v>0</v>
      </c>
      <c r="AM230" s="10">
        <f t="shared" si="283"/>
        <v>0</v>
      </c>
      <c r="AN230" s="10">
        <f t="shared" si="284"/>
        <v>0</v>
      </c>
      <c r="AO230" s="10">
        <f t="shared" si="285"/>
        <v>0</v>
      </c>
      <c r="AP230" s="10">
        <f t="shared" si="286"/>
        <v>0</v>
      </c>
      <c r="AQ230" s="10">
        <f t="shared" si="287"/>
        <v>0</v>
      </c>
      <c r="AR230" s="10">
        <f t="shared" si="288"/>
        <v>0</v>
      </c>
      <c r="AS230" s="16">
        <f t="shared" si="289"/>
        <v>0</v>
      </c>
      <c r="AU230" s="2"/>
      <c r="AV230" s="2"/>
      <c r="AW230" s="2"/>
      <c r="AX230" s="2"/>
      <c r="AY230" s="9">
        <f t="shared" si="290"/>
        <v>203</v>
      </c>
      <c r="AZ230" s="31">
        <f t="shared" si="291"/>
        <v>0</v>
      </c>
      <c r="BA230" s="31">
        <f t="shared" si="260"/>
        <v>23</v>
      </c>
      <c r="BB230" s="10">
        <f t="shared" si="332"/>
        <v>530</v>
      </c>
      <c r="BC230" s="28">
        <f t="shared" si="292"/>
        <v>30</v>
      </c>
      <c r="BD230" s="10">
        <f t="shared" si="293"/>
        <v>500</v>
      </c>
      <c r="BE230" s="10">
        <f t="shared" si="333"/>
        <v>500</v>
      </c>
      <c r="BF230" s="44">
        <f t="shared" si="294"/>
        <v>48500</v>
      </c>
      <c r="BG230" s="80">
        <f t="shared" si="295"/>
        <v>377.97396015836262</v>
      </c>
      <c r="BH230" s="118"/>
      <c r="BI230" s="9">
        <f t="shared" si="296"/>
        <v>203</v>
      </c>
      <c r="BJ230" s="28">
        <f t="shared" si="297"/>
        <v>66.599999999999994</v>
      </c>
      <c r="BK230" s="28">
        <f t="shared" si="298"/>
        <v>5.5</v>
      </c>
      <c r="BL230" s="28">
        <f t="shared" si="299"/>
        <v>61.1</v>
      </c>
      <c r="BM230" s="28">
        <f t="shared" si="300"/>
        <v>0.72912201988709668</v>
      </c>
      <c r="BN230" s="28">
        <f t="shared" si="301"/>
        <v>60.370877980112908</v>
      </c>
      <c r="BO230" s="36">
        <f t="shared" si="302"/>
        <v>425.71046861128491</v>
      </c>
      <c r="BP230" s="80">
        <f t="shared" si="303"/>
        <v>47.496350465182914</v>
      </c>
      <c r="BQ230" s="9">
        <f t="shared" si="304"/>
        <v>203</v>
      </c>
      <c r="BR230" s="28">
        <f t="shared" si="305"/>
        <v>76.53</v>
      </c>
      <c r="BS230" s="28">
        <f t="shared" si="306"/>
        <v>6.5</v>
      </c>
      <c r="BT230" s="28">
        <f t="shared" si="307"/>
        <v>70.03</v>
      </c>
      <c r="BU230" s="28">
        <f t="shared" si="308"/>
        <v>1.9641889617963499</v>
      </c>
      <c r="BV230" s="28">
        <f t="shared" si="309"/>
        <v>68.065811038203648</v>
      </c>
      <c r="BW230" s="36">
        <f t="shared" si="310"/>
        <v>1172.4745858858068</v>
      </c>
      <c r="BX230" s="80">
        <f t="shared" si="311"/>
        <v>54.57801353003677</v>
      </c>
      <c r="BY230" s="9">
        <f t="shared" si="312"/>
        <v>203</v>
      </c>
      <c r="BZ230" s="28">
        <f t="shared" si="313"/>
        <v>80.33</v>
      </c>
      <c r="CA230" s="28">
        <f t="shared" si="314"/>
        <v>7</v>
      </c>
      <c r="CB230" s="28">
        <f t="shared" si="315"/>
        <v>73.33</v>
      </c>
      <c r="CC230" s="28">
        <f t="shared" si="316"/>
        <v>3.3406730004419565</v>
      </c>
      <c r="CD230" s="28">
        <f t="shared" si="317"/>
        <v>69.989326999558045</v>
      </c>
      <c r="CE230" s="36">
        <f t="shared" si="318"/>
        <v>1934.4144732656159</v>
      </c>
      <c r="CF230" s="80">
        <f t="shared" si="319"/>
        <v>57.288015508530691</v>
      </c>
      <c r="CG230" s="9">
        <f t="shared" si="320"/>
        <v>0</v>
      </c>
      <c r="CH230" s="28">
        <f t="shared" si="321"/>
        <v>0</v>
      </c>
      <c r="CI230" s="28">
        <f t="shared" si="322"/>
        <v>0</v>
      </c>
      <c r="CJ230" s="28">
        <f t="shared" si="323"/>
        <v>0</v>
      </c>
      <c r="CK230" s="28">
        <f t="shared" si="324"/>
        <v>0</v>
      </c>
      <c r="CL230" s="28">
        <f t="shared" si="325"/>
        <v>0</v>
      </c>
      <c r="CM230" s="36">
        <f t="shared" si="326"/>
        <v>0</v>
      </c>
      <c r="CN230" s="80">
        <f t="shared" si="327"/>
        <v>0</v>
      </c>
      <c r="CO230" s="9">
        <f t="shared" si="328"/>
        <v>203</v>
      </c>
      <c r="CP230" s="28">
        <f t="shared" si="329"/>
        <v>373.71651834317919</v>
      </c>
      <c r="CQ230" s="28">
        <f t="shared" si="251"/>
        <v>53.5</v>
      </c>
      <c r="CR230" s="28">
        <f t="shared" si="252"/>
        <v>320.21651834317919</v>
      </c>
      <c r="CS230" s="28">
        <f t="shared" si="253"/>
        <v>26.538447361237285</v>
      </c>
      <c r="CT230" s="28">
        <f t="shared" si="254"/>
        <v>293.67807098194191</v>
      </c>
      <c r="CU230" s="36">
        <f t="shared" si="255"/>
        <v>15629.390345760428</v>
      </c>
      <c r="CV230" s="122">
        <f t="shared" si="256"/>
        <v>0</v>
      </c>
      <c r="CW230" s="125">
        <f t="shared" si="257"/>
        <v>320.21651834317919</v>
      </c>
      <c r="CX230" s="138">
        <f t="shared" si="258"/>
        <v>1127.1765183431792</v>
      </c>
    </row>
    <row r="231" spans="2:102" x14ac:dyDescent="0.3">
      <c r="B231" s="86">
        <v>204</v>
      </c>
      <c r="C231" s="155">
        <f t="shared" si="261"/>
        <v>1127.1765183431792</v>
      </c>
      <c r="D231" s="10">
        <f t="shared" si="262"/>
        <v>102.5</v>
      </c>
      <c r="E231" s="10">
        <f t="shared" si="263"/>
        <v>1024.6765183431792</v>
      </c>
      <c r="F231" s="10">
        <f t="shared" si="264"/>
        <v>31.767991828946194</v>
      </c>
      <c r="G231" s="10">
        <f t="shared" si="265"/>
        <v>992.9085265142329</v>
      </c>
      <c r="H231" s="10">
        <f t="shared" si="259"/>
        <v>66669.081347008905</v>
      </c>
      <c r="I231" s="146">
        <f t="shared" si="330"/>
        <v>-1024.6765183431792</v>
      </c>
      <c r="J231" s="147">
        <f t="shared" si="331"/>
        <v>-1127.1765183431792</v>
      </c>
      <c r="S231" s="86">
        <v>204</v>
      </c>
      <c r="T231" s="9">
        <f t="shared" si="266"/>
        <v>0</v>
      </c>
      <c r="U231" s="10">
        <f t="shared" si="267"/>
        <v>0</v>
      </c>
      <c r="V231" s="10">
        <f t="shared" si="268"/>
        <v>0</v>
      </c>
      <c r="W231" s="10">
        <f t="shared" si="269"/>
        <v>0</v>
      </c>
      <c r="X231" s="10">
        <f t="shared" si="270"/>
        <v>0</v>
      </c>
      <c r="Y231" s="10">
        <f t="shared" si="271"/>
        <v>0</v>
      </c>
      <c r="Z231" s="10">
        <f t="shared" si="272"/>
        <v>0</v>
      </c>
      <c r="AA231" s="16">
        <f t="shared" si="273"/>
        <v>0</v>
      </c>
      <c r="AB231" s="6"/>
      <c r="AC231" s="9">
        <f t="shared" si="274"/>
        <v>0</v>
      </c>
      <c r="AD231" s="10">
        <f t="shared" si="275"/>
        <v>0</v>
      </c>
      <c r="AE231" s="10">
        <f t="shared" si="276"/>
        <v>0</v>
      </c>
      <c r="AF231" s="10">
        <f t="shared" si="277"/>
        <v>0</v>
      </c>
      <c r="AG231" s="10">
        <f t="shared" si="278"/>
        <v>0</v>
      </c>
      <c r="AH231" s="10">
        <f t="shared" si="279"/>
        <v>0</v>
      </c>
      <c r="AI231" s="10">
        <f t="shared" si="280"/>
        <v>0</v>
      </c>
      <c r="AJ231" s="16">
        <f t="shared" si="281"/>
        <v>0</v>
      </c>
      <c r="AK231" s="6"/>
      <c r="AL231" s="9">
        <f t="shared" si="282"/>
        <v>0</v>
      </c>
      <c r="AM231" s="10">
        <f t="shared" si="283"/>
        <v>0</v>
      </c>
      <c r="AN231" s="10">
        <f t="shared" si="284"/>
        <v>0</v>
      </c>
      <c r="AO231" s="10">
        <f t="shared" si="285"/>
        <v>0</v>
      </c>
      <c r="AP231" s="10">
        <f t="shared" si="286"/>
        <v>0</v>
      </c>
      <c r="AQ231" s="10">
        <f t="shared" si="287"/>
        <v>0</v>
      </c>
      <c r="AR231" s="10">
        <f t="shared" si="288"/>
        <v>0</v>
      </c>
      <c r="AS231" s="16">
        <f t="shared" si="289"/>
        <v>0</v>
      </c>
      <c r="AU231" s="2"/>
      <c r="AV231" s="2"/>
      <c r="AW231" s="2"/>
      <c r="AX231" s="2"/>
      <c r="AY231" s="9">
        <f t="shared" si="290"/>
        <v>204</v>
      </c>
      <c r="AZ231" s="31">
        <f t="shared" si="291"/>
        <v>0</v>
      </c>
      <c r="BA231" s="31">
        <f t="shared" si="260"/>
        <v>24</v>
      </c>
      <c r="BB231" s="10">
        <f t="shared" si="332"/>
        <v>530</v>
      </c>
      <c r="BC231" s="28">
        <f t="shared" si="292"/>
        <v>30</v>
      </c>
      <c r="BD231" s="10">
        <f t="shared" si="293"/>
        <v>500</v>
      </c>
      <c r="BE231" s="10">
        <f t="shared" si="333"/>
        <v>500</v>
      </c>
      <c r="BF231" s="44">
        <f t="shared" si="294"/>
        <v>48000</v>
      </c>
      <c r="BG231" s="80">
        <f t="shared" si="295"/>
        <v>377.34505173879796</v>
      </c>
      <c r="BH231" s="118"/>
      <c r="BI231" s="9">
        <f t="shared" si="296"/>
        <v>204</v>
      </c>
      <c r="BJ231" s="28">
        <f t="shared" si="297"/>
        <v>66.599999999999994</v>
      </c>
      <c r="BK231" s="28">
        <f t="shared" si="298"/>
        <v>5.5</v>
      </c>
      <c r="BL231" s="28">
        <f t="shared" si="299"/>
        <v>61.1</v>
      </c>
      <c r="BM231" s="28">
        <f t="shared" si="300"/>
        <v>0.63856570291692727</v>
      </c>
      <c r="BN231" s="28">
        <f t="shared" si="301"/>
        <v>60.461434297083073</v>
      </c>
      <c r="BO231" s="36">
        <f t="shared" si="302"/>
        <v>365.24903431420182</v>
      </c>
      <c r="BP231" s="80">
        <f t="shared" si="303"/>
        <v>47.417321595856492</v>
      </c>
      <c r="BQ231" s="9">
        <f t="shared" si="304"/>
        <v>204</v>
      </c>
      <c r="BR231" s="28">
        <f t="shared" si="305"/>
        <v>76.53</v>
      </c>
      <c r="BS231" s="28">
        <f t="shared" si="306"/>
        <v>6.5</v>
      </c>
      <c r="BT231" s="28">
        <f t="shared" si="307"/>
        <v>70.03</v>
      </c>
      <c r="BU231" s="28">
        <f t="shared" si="308"/>
        <v>1.8564180943191941</v>
      </c>
      <c r="BV231" s="28">
        <f t="shared" si="309"/>
        <v>68.173581905680805</v>
      </c>
      <c r="BW231" s="36">
        <f t="shared" si="310"/>
        <v>1104.3010039801261</v>
      </c>
      <c r="BX231" s="80">
        <f t="shared" si="311"/>
        <v>54.48720152749096</v>
      </c>
      <c r="BY231" s="9">
        <f t="shared" si="312"/>
        <v>204</v>
      </c>
      <c r="BZ231" s="28">
        <f t="shared" si="313"/>
        <v>80.33</v>
      </c>
      <c r="CA231" s="28">
        <f t="shared" si="314"/>
        <v>7</v>
      </c>
      <c r="CB231" s="28">
        <f t="shared" si="315"/>
        <v>73.33</v>
      </c>
      <c r="CC231" s="28">
        <f t="shared" si="316"/>
        <v>3.2240241221093595</v>
      </c>
      <c r="CD231" s="28">
        <f t="shared" si="317"/>
        <v>70.105975877890643</v>
      </c>
      <c r="CE231" s="36">
        <f t="shared" si="318"/>
        <v>1864.3084973877253</v>
      </c>
      <c r="CF231" s="80">
        <f t="shared" si="319"/>
        <v>57.192694351278561</v>
      </c>
      <c r="CG231" s="9">
        <f t="shared" si="320"/>
        <v>0</v>
      </c>
      <c r="CH231" s="28">
        <f t="shared" si="321"/>
        <v>0</v>
      </c>
      <c r="CI231" s="28">
        <f t="shared" si="322"/>
        <v>0</v>
      </c>
      <c r="CJ231" s="28">
        <f t="shared" si="323"/>
        <v>0</v>
      </c>
      <c r="CK231" s="28">
        <f t="shared" si="324"/>
        <v>0</v>
      </c>
      <c r="CL231" s="28">
        <f t="shared" si="325"/>
        <v>0</v>
      </c>
      <c r="CM231" s="36">
        <f t="shared" si="326"/>
        <v>0</v>
      </c>
      <c r="CN231" s="80">
        <f t="shared" si="327"/>
        <v>0</v>
      </c>
      <c r="CO231" s="9">
        <f t="shared" si="328"/>
        <v>204</v>
      </c>
      <c r="CP231" s="28">
        <f t="shared" si="329"/>
        <v>373.71651834317919</v>
      </c>
      <c r="CQ231" s="28">
        <f t="shared" si="251"/>
        <v>53.5</v>
      </c>
      <c r="CR231" s="28">
        <f t="shared" si="252"/>
        <v>320.21651834317919</v>
      </c>
      <c r="CS231" s="28">
        <f t="shared" si="253"/>
        <v>26.048983909600711</v>
      </c>
      <c r="CT231" s="28">
        <f t="shared" si="254"/>
        <v>294.16753443357845</v>
      </c>
      <c r="CU231" s="36">
        <f t="shared" si="255"/>
        <v>15335.22281132685</v>
      </c>
      <c r="CV231" s="122">
        <f t="shared" si="256"/>
        <v>0</v>
      </c>
      <c r="CW231" s="125">
        <f t="shared" si="257"/>
        <v>320.21651834317919</v>
      </c>
      <c r="CX231" s="138">
        <f t="shared" si="258"/>
        <v>1127.1765183431792</v>
      </c>
    </row>
    <row r="232" spans="2:102" x14ac:dyDescent="0.3">
      <c r="B232" s="86">
        <v>205</v>
      </c>
      <c r="C232" s="155">
        <f t="shared" si="261"/>
        <v>1127.1765183431792</v>
      </c>
      <c r="D232" s="10">
        <f t="shared" si="262"/>
        <v>102.5</v>
      </c>
      <c r="E232" s="10">
        <f t="shared" si="263"/>
        <v>1024.6765183431792</v>
      </c>
      <c r="F232" s="10">
        <f t="shared" si="264"/>
        <v>30.962235655630796</v>
      </c>
      <c r="G232" s="10">
        <f t="shared" si="265"/>
        <v>993.71428268754835</v>
      </c>
      <c r="H232" s="10">
        <f t="shared" si="259"/>
        <v>65675.367064321355</v>
      </c>
      <c r="I232" s="146">
        <f t="shared" si="330"/>
        <v>-1024.6765183431792</v>
      </c>
      <c r="J232" s="147">
        <f t="shared" si="331"/>
        <v>-1127.1765183431792</v>
      </c>
      <c r="S232" s="86">
        <v>205</v>
      </c>
      <c r="T232" s="9">
        <f t="shared" si="266"/>
        <v>0</v>
      </c>
      <c r="U232" s="10">
        <f t="shared" si="267"/>
        <v>0</v>
      </c>
      <c r="V232" s="10">
        <f t="shared" si="268"/>
        <v>0</v>
      </c>
      <c r="W232" s="10">
        <f t="shared" si="269"/>
        <v>0</v>
      </c>
      <c r="X232" s="10">
        <f t="shared" si="270"/>
        <v>0</v>
      </c>
      <c r="Y232" s="10">
        <f t="shared" si="271"/>
        <v>0</v>
      </c>
      <c r="Z232" s="10">
        <f t="shared" si="272"/>
        <v>0</v>
      </c>
      <c r="AA232" s="16">
        <f t="shared" si="273"/>
        <v>0</v>
      </c>
      <c r="AB232" s="6"/>
      <c r="AC232" s="9">
        <f t="shared" si="274"/>
        <v>0</v>
      </c>
      <c r="AD232" s="10">
        <f t="shared" si="275"/>
        <v>0</v>
      </c>
      <c r="AE232" s="10">
        <f t="shared" si="276"/>
        <v>0</v>
      </c>
      <c r="AF232" s="10">
        <f t="shared" si="277"/>
        <v>0</v>
      </c>
      <c r="AG232" s="10">
        <f t="shared" si="278"/>
        <v>0</v>
      </c>
      <c r="AH232" s="10">
        <f t="shared" si="279"/>
        <v>0</v>
      </c>
      <c r="AI232" s="10">
        <f t="shared" si="280"/>
        <v>0</v>
      </c>
      <c r="AJ232" s="16">
        <f t="shared" si="281"/>
        <v>0</v>
      </c>
      <c r="AK232" s="6"/>
      <c r="AL232" s="9">
        <f t="shared" si="282"/>
        <v>0</v>
      </c>
      <c r="AM232" s="10">
        <f t="shared" si="283"/>
        <v>0</v>
      </c>
      <c r="AN232" s="10">
        <f t="shared" si="284"/>
        <v>0</v>
      </c>
      <c r="AO232" s="10">
        <f t="shared" si="285"/>
        <v>0</v>
      </c>
      <c r="AP232" s="10">
        <f t="shared" si="286"/>
        <v>0</v>
      </c>
      <c r="AQ232" s="10">
        <f t="shared" si="287"/>
        <v>0</v>
      </c>
      <c r="AR232" s="10">
        <f t="shared" si="288"/>
        <v>0</v>
      </c>
      <c r="AS232" s="16">
        <f t="shared" si="289"/>
        <v>0</v>
      </c>
      <c r="AU232" s="2"/>
      <c r="AV232" s="2"/>
      <c r="AW232" s="2"/>
      <c r="AX232" s="2"/>
      <c r="AY232" s="9">
        <f t="shared" si="290"/>
        <v>205</v>
      </c>
      <c r="AZ232" s="31">
        <f t="shared" si="291"/>
        <v>0</v>
      </c>
      <c r="BA232" s="31">
        <f t="shared" si="260"/>
        <v>25</v>
      </c>
      <c r="BB232" s="10">
        <f t="shared" si="332"/>
        <v>530</v>
      </c>
      <c r="BC232" s="28">
        <f t="shared" si="292"/>
        <v>30</v>
      </c>
      <c r="BD232" s="10">
        <f t="shared" si="293"/>
        <v>500</v>
      </c>
      <c r="BE232" s="10">
        <f t="shared" si="333"/>
        <v>500</v>
      </c>
      <c r="BF232" s="44">
        <f t="shared" si="294"/>
        <v>47500</v>
      </c>
      <c r="BG232" s="80">
        <f t="shared" si="295"/>
        <v>376.71718975587146</v>
      </c>
      <c r="BH232" s="118"/>
      <c r="BI232" s="9">
        <f t="shared" si="296"/>
        <v>205</v>
      </c>
      <c r="BJ232" s="28">
        <f t="shared" si="297"/>
        <v>66.599999999999994</v>
      </c>
      <c r="BK232" s="28">
        <f t="shared" si="298"/>
        <v>5.5</v>
      </c>
      <c r="BL232" s="28">
        <f t="shared" si="299"/>
        <v>61.1</v>
      </c>
      <c r="BM232" s="28">
        <f t="shared" si="300"/>
        <v>0.54787355147130268</v>
      </c>
      <c r="BN232" s="28">
        <f t="shared" si="301"/>
        <v>60.552126448528696</v>
      </c>
      <c r="BO232" s="36">
        <f t="shared" si="302"/>
        <v>304.6969078656731</v>
      </c>
      <c r="BP232" s="80">
        <f t="shared" si="303"/>
        <v>47.338424222152895</v>
      </c>
      <c r="BQ232" s="9">
        <f t="shared" si="304"/>
        <v>205</v>
      </c>
      <c r="BR232" s="28">
        <f t="shared" si="305"/>
        <v>76.53</v>
      </c>
      <c r="BS232" s="28">
        <f t="shared" si="306"/>
        <v>6.5</v>
      </c>
      <c r="BT232" s="28">
        <f t="shared" si="307"/>
        <v>70.03</v>
      </c>
      <c r="BU232" s="28">
        <f t="shared" si="308"/>
        <v>1.7484765896351995</v>
      </c>
      <c r="BV232" s="28">
        <f t="shared" si="309"/>
        <v>68.281523410364798</v>
      </c>
      <c r="BW232" s="36">
        <f t="shared" si="310"/>
        <v>1036.0194805697613</v>
      </c>
      <c r="BX232" s="80">
        <f t="shared" si="311"/>
        <v>54.396540626446871</v>
      </c>
      <c r="BY232" s="9">
        <f t="shared" si="312"/>
        <v>205</v>
      </c>
      <c r="BZ232" s="28">
        <f t="shared" si="313"/>
        <v>80.33</v>
      </c>
      <c r="CA232" s="28">
        <f t="shared" si="314"/>
        <v>7</v>
      </c>
      <c r="CB232" s="28">
        <f t="shared" si="315"/>
        <v>73.33</v>
      </c>
      <c r="CC232" s="28">
        <f t="shared" si="316"/>
        <v>3.1071808289795424</v>
      </c>
      <c r="CD232" s="28">
        <f t="shared" si="317"/>
        <v>70.222819171020461</v>
      </c>
      <c r="CE232" s="36">
        <f t="shared" si="318"/>
        <v>1794.0856782167048</v>
      </c>
      <c r="CF232" s="80">
        <f t="shared" si="319"/>
        <v>57.097531798281416</v>
      </c>
      <c r="CG232" s="9">
        <f t="shared" si="320"/>
        <v>0</v>
      </c>
      <c r="CH232" s="28">
        <f t="shared" si="321"/>
        <v>0</v>
      </c>
      <c r="CI232" s="28">
        <f t="shared" si="322"/>
        <v>0</v>
      </c>
      <c r="CJ232" s="28">
        <f t="shared" si="323"/>
        <v>0</v>
      </c>
      <c r="CK232" s="28">
        <f t="shared" si="324"/>
        <v>0</v>
      </c>
      <c r="CL232" s="28">
        <f t="shared" si="325"/>
        <v>0</v>
      </c>
      <c r="CM232" s="36">
        <f t="shared" si="326"/>
        <v>0</v>
      </c>
      <c r="CN232" s="80">
        <f t="shared" si="327"/>
        <v>0</v>
      </c>
      <c r="CO232" s="9">
        <f t="shared" si="328"/>
        <v>205</v>
      </c>
      <c r="CP232" s="28">
        <f t="shared" si="329"/>
        <v>373.71651834317919</v>
      </c>
      <c r="CQ232" s="28">
        <f t="shared" si="251"/>
        <v>53.5</v>
      </c>
      <c r="CR232" s="28">
        <f t="shared" si="252"/>
        <v>320.21651834317919</v>
      </c>
      <c r="CS232" s="28">
        <f t="shared" si="253"/>
        <v>25.55870468554475</v>
      </c>
      <c r="CT232" s="28">
        <f t="shared" si="254"/>
        <v>294.65781365763445</v>
      </c>
      <c r="CU232" s="36">
        <f t="shared" si="255"/>
        <v>15040.564997669217</v>
      </c>
      <c r="CV232" s="122">
        <f t="shared" si="256"/>
        <v>0</v>
      </c>
      <c r="CW232" s="125">
        <f t="shared" si="257"/>
        <v>320.21651834317919</v>
      </c>
      <c r="CX232" s="138">
        <f t="shared" si="258"/>
        <v>1127.1765183431792</v>
      </c>
    </row>
    <row r="233" spans="2:102" x14ac:dyDescent="0.3">
      <c r="B233" s="86">
        <v>206</v>
      </c>
      <c r="C233" s="155">
        <f t="shared" si="261"/>
        <v>1127.1765183431792</v>
      </c>
      <c r="D233" s="10">
        <f t="shared" si="262"/>
        <v>102.5</v>
      </c>
      <c r="E233" s="10">
        <f t="shared" si="263"/>
        <v>1024.6765183431792</v>
      </c>
      <c r="F233" s="10">
        <f t="shared" si="264"/>
        <v>30.15516066584383</v>
      </c>
      <c r="G233" s="10">
        <f t="shared" si="265"/>
        <v>994.52135767733535</v>
      </c>
      <c r="H233" s="10">
        <f t="shared" si="259"/>
        <v>64680.845706644024</v>
      </c>
      <c r="I233" s="146">
        <f t="shared" si="330"/>
        <v>-1024.6765183431792</v>
      </c>
      <c r="J233" s="147">
        <f t="shared" si="331"/>
        <v>-1127.1765183431792</v>
      </c>
      <c r="S233" s="86">
        <v>206</v>
      </c>
      <c r="T233" s="9">
        <f t="shared" si="266"/>
        <v>0</v>
      </c>
      <c r="U233" s="10">
        <f t="shared" si="267"/>
        <v>0</v>
      </c>
      <c r="V233" s="10">
        <f t="shared" si="268"/>
        <v>0</v>
      </c>
      <c r="W233" s="10">
        <f t="shared" si="269"/>
        <v>0</v>
      </c>
      <c r="X233" s="10">
        <f t="shared" si="270"/>
        <v>0</v>
      </c>
      <c r="Y233" s="10">
        <f t="shared" si="271"/>
        <v>0</v>
      </c>
      <c r="Z233" s="10">
        <f t="shared" si="272"/>
        <v>0</v>
      </c>
      <c r="AA233" s="16">
        <f t="shared" si="273"/>
        <v>0</v>
      </c>
      <c r="AB233" s="6"/>
      <c r="AC233" s="9">
        <f t="shared" si="274"/>
        <v>0</v>
      </c>
      <c r="AD233" s="10">
        <f t="shared" si="275"/>
        <v>0</v>
      </c>
      <c r="AE233" s="10">
        <f t="shared" si="276"/>
        <v>0</v>
      </c>
      <c r="AF233" s="10">
        <f t="shared" si="277"/>
        <v>0</v>
      </c>
      <c r="AG233" s="10">
        <f t="shared" si="278"/>
        <v>0</v>
      </c>
      <c r="AH233" s="10">
        <f t="shared" si="279"/>
        <v>0</v>
      </c>
      <c r="AI233" s="10">
        <f t="shared" si="280"/>
        <v>0</v>
      </c>
      <c r="AJ233" s="16">
        <f t="shared" si="281"/>
        <v>0</v>
      </c>
      <c r="AK233" s="6"/>
      <c r="AL233" s="9">
        <f t="shared" si="282"/>
        <v>0</v>
      </c>
      <c r="AM233" s="10">
        <f t="shared" si="283"/>
        <v>0</v>
      </c>
      <c r="AN233" s="10">
        <f t="shared" si="284"/>
        <v>0</v>
      </c>
      <c r="AO233" s="10">
        <f t="shared" si="285"/>
        <v>0</v>
      </c>
      <c r="AP233" s="10">
        <f t="shared" si="286"/>
        <v>0</v>
      </c>
      <c r="AQ233" s="10">
        <f t="shared" si="287"/>
        <v>0</v>
      </c>
      <c r="AR233" s="10">
        <f t="shared" si="288"/>
        <v>0</v>
      </c>
      <c r="AS233" s="16">
        <f t="shared" si="289"/>
        <v>0</v>
      </c>
      <c r="AU233" s="2"/>
      <c r="AV233" s="2"/>
      <c r="AW233" s="2"/>
      <c r="AX233" s="2"/>
      <c r="AY233" s="9">
        <f t="shared" si="290"/>
        <v>206</v>
      </c>
      <c r="AZ233" s="31">
        <f t="shared" si="291"/>
        <v>0</v>
      </c>
      <c r="BA233" s="31">
        <f t="shared" si="260"/>
        <v>26</v>
      </c>
      <c r="BB233" s="10">
        <f t="shared" si="332"/>
        <v>530</v>
      </c>
      <c r="BC233" s="28">
        <f t="shared" si="292"/>
        <v>30</v>
      </c>
      <c r="BD233" s="10">
        <f t="shared" si="293"/>
        <v>500</v>
      </c>
      <c r="BE233" s="10">
        <f t="shared" si="333"/>
        <v>500</v>
      </c>
      <c r="BF233" s="44">
        <f t="shared" si="294"/>
        <v>47000</v>
      </c>
      <c r="BG233" s="80">
        <f t="shared" si="295"/>
        <v>376.09037246842405</v>
      </c>
      <c r="BH233" s="118"/>
      <c r="BI233" s="9">
        <f t="shared" si="296"/>
        <v>206</v>
      </c>
      <c r="BJ233" s="28">
        <f t="shared" si="297"/>
        <v>66.599999999999994</v>
      </c>
      <c r="BK233" s="28">
        <f t="shared" si="298"/>
        <v>5.5</v>
      </c>
      <c r="BL233" s="28">
        <f t="shared" si="299"/>
        <v>61.1</v>
      </c>
      <c r="BM233" s="28">
        <f t="shared" si="300"/>
        <v>0.45704536179850958</v>
      </c>
      <c r="BN233" s="28">
        <f t="shared" si="301"/>
        <v>60.642954638201495</v>
      </c>
      <c r="BO233" s="36">
        <f t="shared" si="302"/>
        <v>244.0539532274716</v>
      </c>
      <c r="BP233" s="80">
        <f t="shared" si="303"/>
        <v>47.259658125277433</v>
      </c>
      <c r="BQ233" s="9">
        <f t="shared" si="304"/>
        <v>206</v>
      </c>
      <c r="BR233" s="28">
        <f t="shared" si="305"/>
        <v>76.53</v>
      </c>
      <c r="BS233" s="28">
        <f t="shared" si="306"/>
        <v>6.5</v>
      </c>
      <c r="BT233" s="28">
        <f t="shared" si="307"/>
        <v>70.03</v>
      </c>
      <c r="BU233" s="28">
        <f t="shared" si="308"/>
        <v>1.6403641775687887</v>
      </c>
      <c r="BV233" s="28">
        <f t="shared" si="309"/>
        <v>68.389635822431217</v>
      </c>
      <c r="BW233" s="36">
        <f t="shared" si="310"/>
        <v>967.62984474733003</v>
      </c>
      <c r="BX233" s="80">
        <f t="shared" si="311"/>
        <v>54.306030575487718</v>
      </c>
      <c r="BY233" s="9">
        <f t="shared" si="312"/>
        <v>206</v>
      </c>
      <c r="BZ233" s="28">
        <f t="shared" si="313"/>
        <v>80.33</v>
      </c>
      <c r="CA233" s="28">
        <f t="shared" si="314"/>
        <v>7</v>
      </c>
      <c r="CB233" s="28">
        <f t="shared" si="315"/>
        <v>73.33</v>
      </c>
      <c r="CC233" s="28">
        <f t="shared" si="316"/>
        <v>2.9901427970278416</v>
      </c>
      <c r="CD233" s="28">
        <f t="shared" si="317"/>
        <v>70.339857202972155</v>
      </c>
      <c r="CE233" s="36">
        <f t="shared" si="318"/>
        <v>1723.7458210137327</v>
      </c>
      <c r="CF233" s="80">
        <f t="shared" si="319"/>
        <v>57.002527585638681</v>
      </c>
      <c r="CG233" s="9">
        <f t="shared" si="320"/>
        <v>0</v>
      </c>
      <c r="CH233" s="28">
        <f t="shared" si="321"/>
        <v>0</v>
      </c>
      <c r="CI233" s="28">
        <f t="shared" si="322"/>
        <v>0</v>
      </c>
      <c r="CJ233" s="28">
        <f t="shared" si="323"/>
        <v>0</v>
      </c>
      <c r="CK233" s="28">
        <f t="shared" si="324"/>
        <v>0</v>
      </c>
      <c r="CL233" s="28">
        <f t="shared" si="325"/>
        <v>0</v>
      </c>
      <c r="CM233" s="36">
        <f t="shared" si="326"/>
        <v>0</v>
      </c>
      <c r="CN233" s="80">
        <f t="shared" si="327"/>
        <v>0</v>
      </c>
      <c r="CO233" s="9">
        <f t="shared" si="328"/>
        <v>206</v>
      </c>
      <c r="CP233" s="28">
        <f t="shared" si="329"/>
        <v>373.71651834317919</v>
      </c>
      <c r="CQ233" s="28">
        <f t="shared" si="251"/>
        <v>53.5</v>
      </c>
      <c r="CR233" s="28">
        <f t="shared" si="252"/>
        <v>320.21651834317919</v>
      </c>
      <c r="CS233" s="28">
        <f t="shared" si="253"/>
        <v>25.067608329448692</v>
      </c>
      <c r="CT233" s="28">
        <f t="shared" si="254"/>
        <v>295.14891001373047</v>
      </c>
      <c r="CU233" s="36">
        <f t="shared" si="255"/>
        <v>14745.416087655487</v>
      </c>
      <c r="CV233" s="122">
        <f t="shared" si="256"/>
        <v>0</v>
      </c>
      <c r="CW233" s="125">
        <f t="shared" si="257"/>
        <v>320.21651834317919</v>
      </c>
      <c r="CX233" s="138">
        <f t="shared" si="258"/>
        <v>1127.1765183431792</v>
      </c>
    </row>
    <row r="234" spans="2:102" x14ac:dyDescent="0.3">
      <c r="B234" s="86">
        <v>207</v>
      </c>
      <c r="C234" s="155">
        <f t="shared" si="261"/>
        <v>1127.1765183431792</v>
      </c>
      <c r="D234" s="10">
        <f t="shared" si="262"/>
        <v>102.5</v>
      </c>
      <c r="E234" s="10">
        <f t="shared" si="263"/>
        <v>1024.6765183431792</v>
      </c>
      <c r="F234" s="10">
        <f t="shared" si="264"/>
        <v>29.34676469847318</v>
      </c>
      <c r="G234" s="10">
        <f t="shared" si="265"/>
        <v>995.32975364470599</v>
      </c>
      <c r="H234" s="10">
        <f t="shared" si="259"/>
        <v>63685.515952999318</v>
      </c>
      <c r="I234" s="146">
        <f t="shared" si="330"/>
        <v>-1024.6765183431792</v>
      </c>
      <c r="J234" s="147">
        <f t="shared" si="331"/>
        <v>-1127.1765183431792</v>
      </c>
      <c r="S234" s="86">
        <v>207</v>
      </c>
      <c r="T234" s="9">
        <f t="shared" si="266"/>
        <v>0</v>
      </c>
      <c r="U234" s="10">
        <f t="shared" si="267"/>
        <v>0</v>
      </c>
      <c r="V234" s="10">
        <f t="shared" si="268"/>
        <v>0</v>
      </c>
      <c r="W234" s="10">
        <f t="shared" si="269"/>
        <v>0</v>
      </c>
      <c r="X234" s="10">
        <f t="shared" si="270"/>
        <v>0</v>
      </c>
      <c r="Y234" s="10">
        <f t="shared" si="271"/>
        <v>0</v>
      </c>
      <c r="Z234" s="10">
        <f t="shared" si="272"/>
        <v>0</v>
      </c>
      <c r="AA234" s="16">
        <f t="shared" si="273"/>
        <v>0</v>
      </c>
      <c r="AB234" s="6"/>
      <c r="AC234" s="9">
        <f t="shared" si="274"/>
        <v>0</v>
      </c>
      <c r="AD234" s="10">
        <f t="shared" si="275"/>
        <v>0</v>
      </c>
      <c r="AE234" s="10">
        <f t="shared" si="276"/>
        <v>0</v>
      </c>
      <c r="AF234" s="10">
        <f t="shared" si="277"/>
        <v>0</v>
      </c>
      <c r="AG234" s="10">
        <f t="shared" si="278"/>
        <v>0</v>
      </c>
      <c r="AH234" s="10">
        <f t="shared" si="279"/>
        <v>0</v>
      </c>
      <c r="AI234" s="10">
        <f t="shared" si="280"/>
        <v>0</v>
      </c>
      <c r="AJ234" s="16">
        <f t="shared" si="281"/>
        <v>0</v>
      </c>
      <c r="AK234" s="6"/>
      <c r="AL234" s="9">
        <f t="shared" si="282"/>
        <v>0</v>
      </c>
      <c r="AM234" s="10">
        <f t="shared" si="283"/>
        <v>0</v>
      </c>
      <c r="AN234" s="10">
        <f t="shared" si="284"/>
        <v>0</v>
      </c>
      <c r="AO234" s="10">
        <f t="shared" si="285"/>
        <v>0</v>
      </c>
      <c r="AP234" s="10">
        <f t="shared" si="286"/>
        <v>0</v>
      </c>
      <c r="AQ234" s="10">
        <f t="shared" si="287"/>
        <v>0</v>
      </c>
      <c r="AR234" s="10">
        <f t="shared" si="288"/>
        <v>0</v>
      </c>
      <c r="AS234" s="16">
        <f t="shared" si="289"/>
        <v>0</v>
      </c>
      <c r="AU234" s="2"/>
      <c r="AV234" s="2"/>
      <c r="AW234" s="2"/>
      <c r="AX234" s="2"/>
      <c r="AY234" s="9">
        <f t="shared" si="290"/>
        <v>207</v>
      </c>
      <c r="AZ234" s="31">
        <f t="shared" si="291"/>
        <v>0</v>
      </c>
      <c r="BA234" s="31">
        <f t="shared" si="260"/>
        <v>27</v>
      </c>
      <c r="BB234" s="10">
        <f t="shared" si="332"/>
        <v>530</v>
      </c>
      <c r="BC234" s="28">
        <f t="shared" si="292"/>
        <v>30</v>
      </c>
      <c r="BD234" s="10">
        <f t="shared" si="293"/>
        <v>500</v>
      </c>
      <c r="BE234" s="10">
        <f t="shared" si="333"/>
        <v>500</v>
      </c>
      <c r="BF234" s="44">
        <f t="shared" si="294"/>
        <v>46500</v>
      </c>
      <c r="BG234" s="80">
        <f t="shared" si="295"/>
        <v>375.46459813819376</v>
      </c>
      <c r="BH234" s="118"/>
      <c r="BI234" s="9">
        <f t="shared" si="296"/>
        <v>207</v>
      </c>
      <c r="BJ234" s="28">
        <f t="shared" si="297"/>
        <v>66.599999999999994</v>
      </c>
      <c r="BK234" s="28">
        <f t="shared" si="298"/>
        <v>5.5</v>
      </c>
      <c r="BL234" s="28">
        <f t="shared" si="299"/>
        <v>61.1</v>
      </c>
      <c r="BM234" s="28">
        <f t="shared" si="300"/>
        <v>0.36608092984120738</v>
      </c>
      <c r="BN234" s="28">
        <f t="shared" si="301"/>
        <v>60.733919070158791</v>
      </c>
      <c r="BO234" s="36">
        <f t="shared" si="302"/>
        <v>183.32003415731282</v>
      </c>
      <c r="BP234" s="80">
        <f t="shared" si="303"/>
        <v>47.181023086799435</v>
      </c>
      <c r="BQ234" s="9">
        <f t="shared" si="304"/>
        <v>207</v>
      </c>
      <c r="BR234" s="28">
        <f t="shared" si="305"/>
        <v>76.53</v>
      </c>
      <c r="BS234" s="28">
        <f t="shared" si="306"/>
        <v>6.5</v>
      </c>
      <c r="BT234" s="28">
        <f t="shared" si="307"/>
        <v>70.03</v>
      </c>
      <c r="BU234" s="28">
        <f t="shared" si="308"/>
        <v>1.5320805875166057</v>
      </c>
      <c r="BV234" s="28">
        <f t="shared" si="309"/>
        <v>68.497919412483398</v>
      </c>
      <c r="BW234" s="36">
        <f t="shared" si="310"/>
        <v>899.13192533484664</v>
      </c>
      <c r="BX234" s="80">
        <f t="shared" si="311"/>
        <v>54.215671123615039</v>
      </c>
      <c r="BY234" s="9">
        <f t="shared" si="312"/>
        <v>207</v>
      </c>
      <c r="BZ234" s="28">
        <f t="shared" si="313"/>
        <v>80.33</v>
      </c>
      <c r="CA234" s="28">
        <f t="shared" si="314"/>
        <v>7</v>
      </c>
      <c r="CB234" s="28">
        <f t="shared" si="315"/>
        <v>73.33</v>
      </c>
      <c r="CC234" s="28">
        <f t="shared" si="316"/>
        <v>2.8729097016895544</v>
      </c>
      <c r="CD234" s="28">
        <f t="shared" si="317"/>
        <v>70.457090298310447</v>
      </c>
      <c r="CE234" s="36">
        <f t="shared" si="318"/>
        <v>1653.2887307154222</v>
      </c>
      <c r="CF234" s="80">
        <f t="shared" si="319"/>
        <v>56.907681449888877</v>
      </c>
      <c r="CG234" s="9">
        <f t="shared" si="320"/>
        <v>0</v>
      </c>
      <c r="CH234" s="28">
        <f t="shared" si="321"/>
        <v>0</v>
      </c>
      <c r="CI234" s="28">
        <f t="shared" si="322"/>
        <v>0</v>
      </c>
      <c r="CJ234" s="28">
        <f t="shared" si="323"/>
        <v>0</v>
      </c>
      <c r="CK234" s="28">
        <f t="shared" si="324"/>
        <v>0</v>
      </c>
      <c r="CL234" s="28">
        <f t="shared" si="325"/>
        <v>0</v>
      </c>
      <c r="CM234" s="36">
        <f t="shared" si="326"/>
        <v>0</v>
      </c>
      <c r="CN234" s="80">
        <f t="shared" si="327"/>
        <v>0</v>
      </c>
      <c r="CO234" s="9">
        <f t="shared" si="328"/>
        <v>207</v>
      </c>
      <c r="CP234" s="28">
        <f t="shared" si="329"/>
        <v>373.71651834317919</v>
      </c>
      <c r="CQ234" s="28">
        <f t="shared" si="251"/>
        <v>53.5</v>
      </c>
      <c r="CR234" s="28">
        <f t="shared" si="252"/>
        <v>320.21651834317919</v>
      </c>
      <c r="CS234" s="28">
        <f t="shared" si="253"/>
        <v>24.575693479425812</v>
      </c>
      <c r="CT234" s="28">
        <f t="shared" si="254"/>
        <v>295.64082486375338</v>
      </c>
      <c r="CU234" s="36">
        <f t="shared" si="255"/>
        <v>14449.775262791734</v>
      </c>
      <c r="CV234" s="122">
        <f t="shared" si="256"/>
        <v>0</v>
      </c>
      <c r="CW234" s="125">
        <f t="shared" si="257"/>
        <v>320.21651834317919</v>
      </c>
      <c r="CX234" s="138">
        <f t="shared" si="258"/>
        <v>1127.1765183431792</v>
      </c>
    </row>
    <row r="235" spans="2:102" x14ac:dyDescent="0.3">
      <c r="B235" s="86">
        <v>208</v>
      </c>
      <c r="C235" s="155">
        <f t="shared" si="261"/>
        <v>1127.1765183431792</v>
      </c>
      <c r="D235" s="10">
        <f t="shared" si="262"/>
        <v>102.5</v>
      </c>
      <c r="E235" s="10">
        <f t="shared" si="263"/>
        <v>1024.6765183431792</v>
      </c>
      <c r="F235" s="10">
        <f t="shared" si="264"/>
        <v>28.537045588861403</v>
      </c>
      <c r="G235" s="10">
        <f t="shared" si="265"/>
        <v>996.13947275431792</v>
      </c>
      <c r="H235" s="10">
        <f t="shared" si="259"/>
        <v>62689.376480244995</v>
      </c>
      <c r="I235" s="146">
        <f t="shared" si="330"/>
        <v>-1024.6765183431792</v>
      </c>
      <c r="J235" s="147">
        <f t="shared" si="331"/>
        <v>-1127.1765183431792</v>
      </c>
      <c r="S235" s="86">
        <v>208</v>
      </c>
      <c r="T235" s="9">
        <f t="shared" si="266"/>
        <v>0</v>
      </c>
      <c r="U235" s="10">
        <f t="shared" si="267"/>
        <v>0</v>
      </c>
      <c r="V235" s="10">
        <f t="shared" si="268"/>
        <v>0</v>
      </c>
      <c r="W235" s="10">
        <f t="shared" si="269"/>
        <v>0</v>
      </c>
      <c r="X235" s="10">
        <f t="shared" si="270"/>
        <v>0</v>
      </c>
      <c r="Y235" s="10">
        <f t="shared" si="271"/>
        <v>0</v>
      </c>
      <c r="Z235" s="10">
        <f t="shared" si="272"/>
        <v>0</v>
      </c>
      <c r="AA235" s="16">
        <f t="shared" si="273"/>
        <v>0</v>
      </c>
      <c r="AB235" s="6"/>
      <c r="AC235" s="9">
        <f t="shared" si="274"/>
        <v>0</v>
      </c>
      <c r="AD235" s="10">
        <f t="shared" si="275"/>
        <v>0</v>
      </c>
      <c r="AE235" s="10">
        <f t="shared" si="276"/>
        <v>0</v>
      </c>
      <c r="AF235" s="10">
        <f t="shared" si="277"/>
        <v>0</v>
      </c>
      <c r="AG235" s="10">
        <f t="shared" si="278"/>
        <v>0</v>
      </c>
      <c r="AH235" s="10">
        <f t="shared" si="279"/>
        <v>0</v>
      </c>
      <c r="AI235" s="10">
        <f t="shared" si="280"/>
        <v>0</v>
      </c>
      <c r="AJ235" s="16">
        <f t="shared" si="281"/>
        <v>0</v>
      </c>
      <c r="AK235" s="6"/>
      <c r="AL235" s="9">
        <f t="shared" si="282"/>
        <v>0</v>
      </c>
      <c r="AM235" s="10">
        <f t="shared" si="283"/>
        <v>0</v>
      </c>
      <c r="AN235" s="10">
        <f t="shared" si="284"/>
        <v>0</v>
      </c>
      <c r="AO235" s="10">
        <f t="shared" si="285"/>
        <v>0</v>
      </c>
      <c r="AP235" s="10">
        <f t="shared" si="286"/>
        <v>0</v>
      </c>
      <c r="AQ235" s="10">
        <f t="shared" si="287"/>
        <v>0</v>
      </c>
      <c r="AR235" s="10">
        <f t="shared" si="288"/>
        <v>0</v>
      </c>
      <c r="AS235" s="16">
        <f t="shared" si="289"/>
        <v>0</v>
      </c>
      <c r="AU235" s="2"/>
      <c r="AV235" s="2"/>
      <c r="AW235" s="2"/>
      <c r="AX235" s="2"/>
      <c r="AY235" s="9">
        <f t="shared" si="290"/>
        <v>208</v>
      </c>
      <c r="AZ235" s="31">
        <f t="shared" si="291"/>
        <v>0</v>
      </c>
      <c r="BA235" s="31">
        <f t="shared" si="260"/>
        <v>28</v>
      </c>
      <c r="BB235" s="10">
        <f t="shared" si="332"/>
        <v>530</v>
      </c>
      <c r="BC235" s="28">
        <f t="shared" si="292"/>
        <v>30</v>
      </c>
      <c r="BD235" s="10">
        <f t="shared" si="293"/>
        <v>500</v>
      </c>
      <c r="BE235" s="10">
        <f t="shared" si="333"/>
        <v>500</v>
      </c>
      <c r="BF235" s="44">
        <f t="shared" si="294"/>
        <v>46000</v>
      </c>
      <c r="BG235" s="80">
        <f t="shared" si="295"/>
        <v>374.83986502981065</v>
      </c>
      <c r="BH235" s="118"/>
      <c r="BI235" s="9">
        <f t="shared" si="296"/>
        <v>208</v>
      </c>
      <c r="BJ235" s="28">
        <f t="shared" si="297"/>
        <v>66.599999999999994</v>
      </c>
      <c r="BK235" s="28">
        <f t="shared" si="298"/>
        <v>5.5</v>
      </c>
      <c r="BL235" s="28">
        <f t="shared" si="299"/>
        <v>61.1</v>
      </c>
      <c r="BM235" s="28">
        <f t="shared" si="300"/>
        <v>0.27498005123596919</v>
      </c>
      <c r="BN235" s="28">
        <f t="shared" si="301"/>
        <v>60.82501994876403</v>
      </c>
      <c r="BO235" s="36">
        <f t="shared" si="302"/>
        <v>122.49501420854878</v>
      </c>
      <c r="BP235" s="80">
        <f t="shared" si="303"/>
        <v>47.102518888651673</v>
      </c>
      <c r="BQ235" s="9">
        <f t="shared" si="304"/>
        <v>208</v>
      </c>
      <c r="BR235" s="28">
        <f t="shared" si="305"/>
        <v>76.53</v>
      </c>
      <c r="BS235" s="28">
        <f t="shared" si="306"/>
        <v>6.5</v>
      </c>
      <c r="BT235" s="28">
        <f t="shared" si="307"/>
        <v>70.03</v>
      </c>
      <c r="BU235" s="28">
        <f t="shared" si="308"/>
        <v>1.4236255484468405</v>
      </c>
      <c r="BV235" s="28">
        <f t="shared" si="309"/>
        <v>68.606374451553165</v>
      </c>
      <c r="BW235" s="36">
        <f t="shared" si="310"/>
        <v>830.52555088329348</v>
      </c>
      <c r="BX235" s="80">
        <f t="shared" si="311"/>
        <v>54.125462020247944</v>
      </c>
      <c r="BY235" s="9">
        <f t="shared" si="312"/>
        <v>208</v>
      </c>
      <c r="BZ235" s="28">
        <f t="shared" si="313"/>
        <v>80.33</v>
      </c>
      <c r="CA235" s="28">
        <f t="shared" si="314"/>
        <v>7</v>
      </c>
      <c r="CB235" s="28">
        <f t="shared" si="315"/>
        <v>73.33</v>
      </c>
      <c r="CC235" s="28">
        <f t="shared" si="316"/>
        <v>2.7554812178590371</v>
      </c>
      <c r="CD235" s="28">
        <f t="shared" si="317"/>
        <v>70.574518782140956</v>
      </c>
      <c r="CE235" s="36">
        <f t="shared" si="318"/>
        <v>1582.7142119332811</v>
      </c>
      <c r="CF235" s="80">
        <f t="shared" si="319"/>
        <v>56.812993128008848</v>
      </c>
      <c r="CG235" s="9">
        <f t="shared" si="320"/>
        <v>0</v>
      </c>
      <c r="CH235" s="28">
        <f t="shared" si="321"/>
        <v>0</v>
      </c>
      <c r="CI235" s="28">
        <f t="shared" si="322"/>
        <v>0</v>
      </c>
      <c r="CJ235" s="28">
        <f t="shared" si="323"/>
        <v>0</v>
      </c>
      <c r="CK235" s="28">
        <f t="shared" si="324"/>
        <v>0</v>
      </c>
      <c r="CL235" s="28">
        <f t="shared" si="325"/>
        <v>0</v>
      </c>
      <c r="CM235" s="36">
        <f t="shared" si="326"/>
        <v>0</v>
      </c>
      <c r="CN235" s="80">
        <f t="shared" si="327"/>
        <v>0</v>
      </c>
      <c r="CO235" s="9">
        <f t="shared" si="328"/>
        <v>208</v>
      </c>
      <c r="CP235" s="28">
        <f t="shared" si="329"/>
        <v>373.71651834317919</v>
      </c>
      <c r="CQ235" s="28">
        <f t="shared" si="251"/>
        <v>53.5</v>
      </c>
      <c r="CR235" s="28">
        <f t="shared" si="252"/>
        <v>320.21651834317919</v>
      </c>
      <c r="CS235" s="28">
        <f t="shared" si="253"/>
        <v>24.082958771319557</v>
      </c>
      <c r="CT235" s="28">
        <f t="shared" si="254"/>
        <v>296.13355957185962</v>
      </c>
      <c r="CU235" s="36">
        <f t="shared" si="255"/>
        <v>14153.641703219875</v>
      </c>
      <c r="CV235" s="122">
        <f t="shared" si="256"/>
        <v>0</v>
      </c>
      <c r="CW235" s="125">
        <f t="shared" si="257"/>
        <v>320.21651834317919</v>
      </c>
      <c r="CX235" s="138">
        <f t="shared" si="258"/>
        <v>1127.1765183431792</v>
      </c>
    </row>
    <row r="236" spans="2:102" x14ac:dyDescent="0.3">
      <c r="B236" s="86">
        <v>209</v>
      </c>
      <c r="C236" s="155">
        <f t="shared" si="261"/>
        <v>1127.1765183431792</v>
      </c>
      <c r="D236" s="10">
        <f t="shared" si="262"/>
        <v>102.5</v>
      </c>
      <c r="E236" s="10">
        <f t="shared" si="263"/>
        <v>1024.6765183431792</v>
      </c>
      <c r="F236" s="10">
        <f t="shared" si="264"/>
        <v>27.726001168799968</v>
      </c>
      <c r="G236" s="10">
        <f t="shared" si="265"/>
        <v>996.95051717437923</v>
      </c>
      <c r="H236" s="10">
        <f t="shared" si="259"/>
        <v>61692.425963070622</v>
      </c>
      <c r="I236" s="146">
        <f t="shared" si="330"/>
        <v>-1024.6765183431792</v>
      </c>
      <c r="J236" s="147">
        <f t="shared" si="331"/>
        <v>-1127.1765183431792</v>
      </c>
      <c r="S236" s="86">
        <v>209</v>
      </c>
      <c r="T236" s="9">
        <f t="shared" si="266"/>
        <v>0</v>
      </c>
      <c r="U236" s="10">
        <f t="shared" si="267"/>
        <v>0</v>
      </c>
      <c r="V236" s="10">
        <f t="shared" si="268"/>
        <v>0</v>
      </c>
      <c r="W236" s="10">
        <f t="shared" si="269"/>
        <v>0</v>
      </c>
      <c r="X236" s="10">
        <f t="shared" si="270"/>
        <v>0</v>
      </c>
      <c r="Y236" s="10">
        <f t="shared" si="271"/>
        <v>0</v>
      </c>
      <c r="Z236" s="10">
        <f t="shared" si="272"/>
        <v>0</v>
      </c>
      <c r="AA236" s="16">
        <f t="shared" si="273"/>
        <v>0</v>
      </c>
      <c r="AB236" s="6"/>
      <c r="AC236" s="9">
        <f t="shared" si="274"/>
        <v>0</v>
      </c>
      <c r="AD236" s="10">
        <f t="shared" si="275"/>
        <v>0</v>
      </c>
      <c r="AE236" s="10">
        <f t="shared" si="276"/>
        <v>0</v>
      </c>
      <c r="AF236" s="10">
        <f t="shared" si="277"/>
        <v>0</v>
      </c>
      <c r="AG236" s="10">
        <f t="shared" si="278"/>
        <v>0</v>
      </c>
      <c r="AH236" s="10">
        <f t="shared" si="279"/>
        <v>0</v>
      </c>
      <c r="AI236" s="10">
        <f t="shared" si="280"/>
        <v>0</v>
      </c>
      <c r="AJ236" s="16">
        <f t="shared" si="281"/>
        <v>0</v>
      </c>
      <c r="AK236" s="6"/>
      <c r="AL236" s="9">
        <f t="shared" si="282"/>
        <v>0</v>
      </c>
      <c r="AM236" s="10">
        <f t="shared" si="283"/>
        <v>0</v>
      </c>
      <c r="AN236" s="10">
        <f t="shared" si="284"/>
        <v>0</v>
      </c>
      <c r="AO236" s="10">
        <f t="shared" si="285"/>
        <v>0</v>
      </c>
      <c r="AP236" s="10">
        <f t="shared" si="286"/>
        <v>0</v>
      </c>
      <c r="AQ236" s="10">
        <f t="shared" si="287"/>
        <v>0</v>
      </c>
      <c r="AR236" s="10">
        <f t="shared" si="288"/>
        <v>0</v>
      </c>
      <c r="AS236" s="16">
        <f t="shared" si="289"/>
        <v>0</v>
      </c>
      <c r="AU236" s="2"/>
      <c r="AV236" s="2"/>
      <c r="AW236" s="2"/>
      <c r="AX236" s="2"/>
      <c r="AY236" s="9">
        <f t="shared" si="290"/>
        <v>209</v>
      </c>
      <c r="AZ236" s="31">
        <f t="shared" si="291"/>
        <v>0</v>
      </c>
      <c r="BA236" s="31">
        <f t="shared" si="260"/>
        <v>29</v>
      </c>
      <c r="BB236" s="10">
        <f t="shared" si="332"/>
        <v>530</v>
      </c>
      <c r="BC236" s="28">
        <f t="shared" si="292"/>
        <v>30</v>
      </c>
      <c r="BD236" s="10">
        <f t="shared" si="293"/>
        <v>500</v>
      </c>
      <c r="BE236" s="10">
        <f t="shared" si="333"/>
        <v>500</v>
      </c>
      <c r="BF236" s="44">
        <f t="shared" si="294"/>
        <v>45500</v>
      </c>
      <c r="BG236" s="80">
        <f t="shared" si="295"/>
        <v>374.21617141079264</v>
      </c>
      <c r="BH236" s="118"/>
      <c r="BI236" s="9">
        <f t="shared" si="296"/>
        <v>209</v>
      </c>
      <c r="BJ236" s="28">
        <f t="shared" si="297"/>
        <v>66.599999999999994</v>
      </c>
      <c r="BK236" s="28">
        <f t="shared" si="298"/>
        <v>5.5</v>
      </c>
      <c r="BL236" s="28">
        <f t="shared" si="299"/>
        <v>61.1</v>
      </c>
      <c r="BM236" s="28">
        <f t="shared" si="300"/>
        <v>0.18374252131282318</v>
      </c>
      <c r="BN236" s="28">
        <f t="shared" si="301"/>
        <v>60.916257478687179</v>
      </c>
      <c r="BO236" s="36">
        <f t="shared" si="302"/>
        <v>61.578756729861603</v>
      </c>
      <c r="BP236" s="80">
        <f t="shared" si="303"/>
        <v>47.024145313129786</v>
      </c>
      <c r="BQ236" s="9">
        <f t="shared" si="304"/>
        <v>209</v>
      </c>
      <c r="BR236" s="28">
        <f t="shared" si="305"/>
        <v>76.53</v>
      </c>
      <c r="BS236" s="28">
        <f t="shared" si="306"/>
        <v>6.5</v>
      </c>
      <c r="BT236" s="28">
        <f t="shared" si="307"/>
        <v>70.03</v>
      </c>
      <c r="BU236" s="28">
        <f t="shared" si="308"/>
        <v>1.3149987888985479</v>
      </c>
      <c r="BV236" s="28">
        <f t="shared" si="309"/>
        <v>68.715001211101452</v>
      </c>
      <c r="BW236" s="36">
        <f t="shared" si="310"/>
        <v>761.810549672192</v>
      </c>
      <c r="BX236" s="80">
        <f t="shared" si="311"/>
        <v>54.03540301522257</v>
      </c>
      <c r="BY236" s="9">
        <f t="shared" si="312"/>
        <v>209</v>
      </c>
      <c r="BZ236" s="28">
        <f t="shared" si="313"/>
        <v>80.33</v>
      </c>
      <c r="CA236" s="28">
        <f t="shared" si="314"/>
        <v>7</v>
      </c>
      <c r="CB236" s="28">
        <f t="shared" si="315"/>
        <v>73.33</v>
      </c>
      <c r="CC236" s="28">
        <f t="shared" si="316"/>
        <v>2.6378570198888021</v>
      </c>
      <c r="CD236" s="28">
        <f t="shared" si="317"/>
        <v>70.6921429801112</v>
      </c>
      <c r="CE236" s="36">
        <f t="shared" si="318"/>
        <v>1512.02206895317</v>
      </c>
      <c r="CF236" s="80">
        <f t="shared" si="319"/>
        <v>56.718462357413152</v>
      </c>
      <c r="CG236" s="9">
        <f t="shared" si="320"/>
        <v>0</v>
      </c>
      <c r="CH236" s="28">
        <f t="shared" si="321"/>
        <v>0</v>
      </c>
      <c r="CI236" s="28">
        <f t="shared" si="322"/>
        <v>0</v>
      </c>
      <c r="CJ236" s="28">
        <f t="shared" si="323"/>
        <v>0</v>
      </c>
      <c r="CK236" s="28">
        <f t="shared" si="324"/>
        <v>0</v>
      </c>
      <c r="CL236" s="28">
        <f t="shared" si="325"/>
        <v>0</v>
      </c>
      <c r="CM236" s="36">
        <f t="shared" si="326"/>
        <v>0</v>
      </c>
      <c r="CN236" s="80">
        <f t="shared" si="327"/>
        <v>0</v>
      </c>
      <c r="CO236" s="9">
        <f t="shared" si="328"/>
        <v>209</v>
      </c>
      <c r="CP236" s="28">
        <f t="shared" si="329"/>
        <v>373.71651834317919</v>
      </c>
      <c r="CQ236" s="28">
        <f t="shared" si="251"/>
        <v>53.5</v>
      </c>
      <c r="CR236" s="28">
        <f t="shared" si="252"/>
        <v>320.21651834317919</v>
      </c>
      <c r="CS236" s="28">
        <f t="shared" si="253"/>
        <v>23.589402838699794</v>
      </c>
      <c r="CT236" s="28">
        <f t="shared" si="254"/>
        <v>296.62711550447938</v>
      </c>
      <c r="CU236" s="36">
        <f t="shared" si="255"/>
        <v>13857.014587715395</v>
      </c>
      <c r="CV236" s="122">
        <f t="shared" si="256"/>
        <v>0</v>
      </c>
      <c r="CW236" s="125">
        <f t="shared" si="257"/>
        <v>320.21651834317919</v>
      </c>
      <c r="CX236" s="138">
        <f t="shared" si="258"/>
        <v>1127.1765183431792</v>
      </c>
    </row>
    <row r="237" spans="2:102" x14ac:dyDescent="0.3">
      <c r="B237" s="86">
        <v>210</v>
      </c>
      <c r="C237" s="155">
        <f t="shared" si="261"/>
        <v>1127.1765183431792</v>
      </c>
      <c r="D237" s="10">
        <f t="shared" si="262"/>
        <v>102.5</v>
      </c>
      <c r="E237" s="10">
        <f t="shared" si="263"/>
        <v>1024.6765183431792</v>
      </c>
      <c r="F237" s="10">
        <f t="shared" si="264"/>
        <v>26.913629266523373</v>
      </c>
      <c r="G237" s="10">
        <f t="shared" si="265"/>
        <v>997.76288907665594</v>
      </c>
      <c r="H237" s="10">
        <f t="shared" si="259"/>
        <v>60694.663073993972</v>
      </c>
      <c r="I237" s="146">
        <f t="shared" si="330"/>
        <v>-1024.6765183431792</v>
      </c>
      <c r="J237" s="147">
        <f t="shared" si="331"/>
        <v>-1127.1765183431792</v>
      </c>
      <c r="S237" s="86">
        <v>210</v>
      </c>
      <c r="T237" s="9">
        <f t="shared" si="266"/>
        <v>0</v>
      </c>
      <c r="U237" s="10">
        <f t="shared" si="267"/>
        <v>0</v>
      </c>
      <c r="V237" s="10">
        <f t="shared" si="268"/>
        <v>0</v>
      </c>
      <c r="W237" s="10">
        <f t="shared" si="269"/>
        <v>0</v>
      </c>
      <c r="X237" s="10">
        <f t="shared" si="270"/>
        <v>0</v>
      </c>
      <c r="Y237" s="10">
        <f t="shared" si="271"/>
        <v>0</v>
      </c>
      <c r="Z237" s="10">
        <f t="shared" si="272"/>
        <v>0</v>
      </c>
      <c r="AA237" s="16">
        <f t="shared" si="273"/>
        <v>0</v>
      </c>
      <c r="AB237" s="6"/>
      <c r="AC237" s="9">
        <f t="shared" si="274"/>
        <v>0</v>
      </c>
      <c r="AD237" s="10">
        <f t="shared" si="275"/>
        <v>0</v>
      </c>
      <c r="AE237" s="10">
        <f t="shared" si="276"/>
        <v>0</v>
      </c>
      <c r="AF237" s="10">
        <f t="shared" si="277"/>
        <v>0</v>
      </c>
      <c r="AG237" s="10">
        <f t="shared" si="278"/>
        <v>0</v>
      </c>
      <c r="AH237" s="10">
        <f t="shared" si="279"/>
        <v>0</v>
      </c>
      <c r="AI237" s="10">
        <f t="shared" si="280"/>
        <v>0</v>
      </c>
      <c r="AJ237" s="16">
        <f t="shared" si="281"/>
        <v>0</v>
      </c>
      <c r="AK237" s="6"/>
      <c r="AL237" s="9">
        <f t="shared" si="282"/>
        <v>0</v>
      </c>
      <c r="AM237" s="10">
        <f t="shared" si="283"/>
        <v>0</v>
      </c>
      <c r="AN237" s="10">
        <f t="shared" si="284"/>
        <v>0</v>
      </c>
      <c r="AO237" s="10">
        <f t="shared" si="285"/>
        <v>0</v>
      </c>
      <c r="AP237" s="10">
        <f t="shared" si="286"/>
        <v>0</v>
      </c>
      <c r="AQ237" s="10">
        <f t="shared" si="287"/>
        <v>0</v>
      </c>
      <c r="AR237" s="10">
        <f t="shared" si="288"/>
        <v>0</v>
      </c>
      <c r="AS237" s="16">
        <f t="shared" si="289"/>
        <v>0</v>
      </c>
      <c r="AU237" s="2"/>
      <c r="AV237" s="2"/>
      <c r="AW237" s="2"/>
      <c r="AX237" s="2"/>
      <c r="AY237" s="9">
        <f t="shared" si="290"/>
        <v>210</v>
      </c>
      <c r="AZ237" s="31">
        <f t="shared" si="291"/>
        <v>0</v>
      </c>
      <c r="BA237" s="31">
        <f t="shared" si="260"/>
        <v>30</v>
      </c>
      <c r="BB237" s="10">
        <f t="shared" si="332"/>
        <v>530</v>
      </c>
      <c r="BC237" s="28">
        <f t="shared" si="292"/>
        <v>30</v>
      </c>
      <c r="BD237" s="10">
        <f t="shared" si="293"/>
        <v>500</v>
      </c>
      <c r="BE237" s="10">
        <f t="shared" si="333"/>
        <v>500</v>
      </c>
      <c r="BF237" s="44">
        <f t="shared" si="294"/>
        <v>45000</v>
      </c>
      <c r="BG237" s="80">
        <f t="shared" si="295"/>
        <v>373.59351555154012</v>
      </c>
      <c r="BH237" s="118"/>
      <c r="BI237" s="9">
        <f t="shared" si="296"/>
        <v>210</v>
      </c>
      <c r="BJ237" s="28">
        <f t="shared" si="297"/>
        <v>67.171124864956397</v>
      </c>
      <c r="BK237" s="28">
        <f t="shared" si="298"/>
        <v>5.5</v>
      </c>
      <c r="BL237" s="28">
        <f t="shared" si="299"/>
        <v>61.671124864956397</v>
      </c>
      <c r="BM237" s="28">
        <f t="shared" si="300"/>
        <v>9.23681350947924E-2</v>
      </c>
      <c r="BN237" s="28">
        <f t="shared" si="301"/>
        <v>61.578756729861603</v>
      </c>
      <c r="BO237" s="36">
        <f t="shared" si="302"/>
        <v>0</v>
      </c>
      <c r="BP237" s="80">
        <f t="shared" si="303"/>
        <v>47.348484305378364</v>
      </c>
      <c r="BQ237" s="9">
        <f t="shared" si="304"/>
        <v>210</v>
      </c>
      <c r="BR237" s="28">
        <f t="shared" si="305"/>
        <v>76.53</v>
      </c>
      <c r="BS237" s="28">
        <f t="shared" si="306"/>
        <v>6.5</v>
      </c>
      <c r="BT237" s="28">
        <f t="shared" si="307"/>
        <v>70.03</v>
      </c>
      <c r="BU237" s="28">
        <f t="shared" si="308"/>
        <v>1.2062000369809707</v>
      </c>
      <c r="BV237" s="28">
        <f t="shared" si="309"/>
        <v>68.823799963019027</v>
      </c>
      <c r="BW237" s="36">
        <f t="shared" si="310"/>
        <v>692.98674970917295</v>
      </c>
      <c r="BX237" s="80">
        <f t="shared" si="311"/>
        <v>53.945493858791259</v>
      </c>
      <c r="BY237" s="9">
        <f t="shared" si="312"/>
        <v>210</v>
      </c>
      <c r="BZ237" s="28">
        <f t="shared" si="313"/>
        <v>80.33</v>
      </c>
      <c r="CA237" s="28">
        <f t="shared" si="314"/>
        <v>7</v>
      </c>
      <c r="CB237" s="28">
        <f t="shared" si="315"/>
        <v>73.33</v>
      </c>
      <c r="CC237" s="28">
        <f t="shared" si="316"/>
        <v>2.5200367815886167</v>
      </c>
      <c r="CD237" s="28">
        <f t="shared" si="317"/>
        <v>70.809963218411383</v>
      </c>
      <c r="CE237" s="36">
        <f t="shared" si="318"/>
        <v>1441.2121057347586</v>
      </c>
      <c r="CF237" s="80">
        <f t="shared" si="319"/>
        <v>56.624088875953241</v>
      </c>
      <c r="CG237" s="9">
        <f t="shared" si="320"/>
        <v>0</v>
      </c>
      <c r="CH237" s="28">
        <f t="shared" si="321"/>
        <v>0</v>
      </c>
      <c r="CI237" s="28">
        <f t="shared" si="322"/>
        <v>0</v>
      </c>
      <c r="CJ237" s="28">
        <f t="shared" si="323"/>
        <v>0</v>
      </c>
      <c r="CK237" s="28">
        <f t="shared" si="324"/>
        <v>0</v>
      </c>
      <c r="CL237" s="28">
        <f t="shared" si="325"/>
        <v>0</v>
      </c>
      <c r="CM237" s="36">
        <f t="shared" si="326"/>
        <v>0</v>
      </c>
      <c r="CN237" s="80">
        <f t="shared" si="327"/>
        <v>0</v>
      </c>
      <c r="CO237" s="9">
        <f t="shared" si="328"/>
        <v>210</v>
      </c>
      <c r="CP237" s="28">
        <f t="shared" si="329"/>
        <v>373.14539347822284</v>
      </c>
      <c r="CQ237" s="28">
        <f t="shared" si="251"/>
        <v>53.5</v>
      </c>
      <c r="CR237" s="28">
        <f t="shared" si="252"/>
        <v>319.64539347822284</v>
      </c>
      <c r="CS237" s="28">
        <f t="shared" si="253"/>
        <v>23.095024312858992</v>
      </c>
      <c r="CT237" s="28">
        <f t="shared" si="254"/>
        <v>296.55036916536386</v>
      </c>
      <c r="CU237" s="36">
        <f t="shared" si="255"/>
        <v>13560.464218550032</v>
      </c>
      <c r="CV237" s="122">
        <f t="shared" si="256"/>
        <v>0</v>
      </c>
      <c r="CW237" s="125">
        <f t="shared" si="257"/>
        <v>319.64539347822284</v>
      </c>
      <c r="CX237" s="138">
        <f t="shared" si="258"/>
        <v>1127.1765183431792</v>
      </c>
    </row>
    <row r="238" spans="2:102" x14ac:dyDescent="0.3">
      <c r="B238" s="86">
        <v>211</v>
      </c>
      <c r="C238" s="155">
        <f t="shared" si="261"/>
        <v>1127.1765183431792</v>
      </c>
      <c r="D238" s="10">
        <f t="shared" si="262"/>
        <v>97</v>
      </c>
      <c r="E238" s="10">
        <f t="shared" si="263"/>
        <v>1030.1765183431792</v>
      </c>
      <c r="F238" s="10">
        <f t="shared" si="264"/>
        <v>26.100022894180842</v>
      </c>
      <c r="G238" s="10">
        <f t="shared" si="265"/>
        <v>1004.0764954489983</v>
      </c>
      <c r="H238" s="10">
        <f t="shared" si="259"/>
        <v>59690.586578544971</v>
      </c>
      <c r="I238" s="146">
        <f t="shared" si="330"/>
        <v>-1030.1765183431792</v>
      </c>
      <c r="J238" s="147">
        <f t="shared" si="331"/>
        <v>-1127.1765183431792</v>
      </c>
      <c r="S238" s="86">
        <v>211</v>
      </c>
      <c r="T238" s="9">
        <f t="shared" si="266"/>
        <v>0</v>
      </c>
      <c r="U238" s="10">
        <f t="shared" si="267"/>
        <v>0</v>
      </c>
      <c r="V238" s="10">
        <f t="shared" si="268"/>
        <v>0</v>
      </c>
      <c r="W238" s="10">
        <f t="shared" si="269"/>
        <v>0</v>
      </c>
      <c r="X238" s="10">
        <f t="shared" si="270"/>
        <v>0</v>
      </c>
      <c r="Y238" s="10">
        <f t="shared" si="271"/>
        <v>0</v>
      </c>
      <c r="Z238" s="10">
        <f t="shared" si="272"/>
        <v>0</v>
      </c>
      <c r="AA238" s="16">
        <f t="shared" si="273"/>
        <v>0</v>
      </c>
      <c r="AB238" s="6"/>
      <c r="AC238" s="9">
        <f t="shared" si="274"/>
        <v>0</v>
      </c>
      <c r="AD238" s="10">
        <f t="shared" si="275"/>
        <v>0</v>
      </c>
      <c r="AE238" s="10">
        <f t="shared" si="276"/>
        <v>0</v>
      </c>
      <c r="AF238" s="10">
        <f t="shared" si="277"/>
        <v>0</v>
      </c>
      <c r="AG238" s="10">
        <f t="shared" si="278"/>
        <v>0</v>
      </c>
      <c r="AH238" s="10">
        <f t="shared" si="279"/>
        <v>0</v>
      </c>
      <c r="AI238" s="10">
        <f t="shared" si="280"/>
        <v>0</v>
      </c>
      <c r="AJ238" s="16">
        <f t="shared" si="281"/>
        <v>0</v>
      </c>
      <c r="AK238" s="6"/>
      <c r="AL238" s="9">
        <f t="shared" si="282"/>
        <v>0</v>
      </c>
      <c r="AM238" s="10">
        <f t="shared" si="283"/>
        <v>0</v>
      </c>
      <c r="AN238" s="10">
        <f t="shared" si="284"/>
        <v>0</v>
      </c>
      <c r="AO238" s="10">
        <f t="shared" si="285"/>
        <v>0</v>
      </c>
      <c r="AP238" s="10">
        <f t="shared" si="286"/>
        <v>0</v>
      </c>
      <c r="AQ238" s="10">
        <f t="shared" si="287"/>
        <v>0</v>
      </c>
      <c r="AR238" s="10">
        <f t="shared" si="288"/>
        <v>0</v>
      </c>
      <c r="AS238" s="16">
        <f t="shared" si="289"/>
        <v>0</v>
      </c>
      <c r="AU238" s="2"/>
      <c r="AV238" s="2"/>
      <c r="AW238" s="2"/>
      <c r="AX238" s="2"/>
      <c r="AY238" s="9">
        <f t="shared" si="290"/>
        <v>211</v>
      </c>
      <c r="AZ238" s="31">
        <f t="shared" si="291"/>
        <v>0</v>
      </c>
      <c r="BA238" s="31">
        <f t="shared" si="260"/>
        <v>31</v>
      </c>
      <c r="BB238" s="10">
        <f t="shared" si="332"/>
        <v>530</v>
      </c>
      <c r="BC238" s="28">
        <f t="shared" si="292"/>
        <v>30</v>
      </c>
      <c r="BD238" s="10">
        <f t="shared" si="293"/>
        <v>500</v>
      </c>
      <c r="BE238" s="10">
        <f t="shared" si="333"/>
        <v>500</v>
      </c>
      <c r="BF238" s="44">
        <f t="shared" si="294"/>
        <v>44500</v>
      </c>
      <c r="BG238" s="80">
        <f t="shared" si="295"/>
        <v>372.97189572533114</v>
      </c>
      <c r="BH238" s="118"/>
      <c r="BI238" s="9">
        <f t="shared" si="296"/>
        <v>0</v>
      </c>
      <c r="BJ238" s="28">
        <f t="shared" si="297"/>
        <v>0</v>
      </c>
      <c r="BK238" s="28">
        <f t="shared" si="298"/>
        <v>0</v>
      </c>
      <c r="BL238" s="28">
        <f t="shared" si="299"/>
        <v>0</v>
      </c>
      <c r="BM238" s="28">
        <f t="shared" si="300"/>
        <v>0</v>
      </c>
      <c r="BN238" s="28">
        <f t="shared" si="301"/>
        <v>0</v>
      </c>
      <c r="BO238" s="36">
        <f t="shared" si="302"/>
        <v>0</v>
      </c>
      <c r="BP238" s="80">
        <f t="shared" si="303"/>
        <v>0</v>
      </c>
      <c r="BQ238" s="9">
        <f t="shared" si="304"/>
        <v>211</v>
      </c>
      <c r="BR238" s="28">
        <f t="shared" si="305"/>
        <v>76.53</v>
      </c>
      <c r="BS238" s="28">
        <f t="shared" si="306"/>
        <v>6.5</v>
      </c>
      <c r="BT238" s="28">
        <f t="shared" si="307"/>
        <v>70.03</v>
      </c>
      <c r="BU238" s="28">
        <f t="shared" si="308"/>
        <v>1.0972290203728572</v>
      </c>
      <c r="BV238" s="28">
        <f t="shared" si="309"/>
        <v>68.932770979627151</v>
      </c>
      <c r="BW238" s="36">
        <f t="shared" si="310"/>
        <v>624.05397872954586</v>
      </c>
      <c r="BX238" s="80">
        <f t="shared" si="311"/>
        <v>53.855734301621872</v>
      </c>
      <c r="BY238" s="9">
        <f t="shared" si="312"/>
        <v>211</v>
      </c>
      <c r="BZ238" s="28">
        <f t="shared" si="313"/>
        <v>80.33</v>
      </c>
      <c r="CA238" s="28">
        <f t="shared" si="314"/>
        <v>7</v>
      </c>
      <c r="CB238" s="28">
        <f t="shared" si="315"/>
        <v>73.33</v>
      </c>
      <c r="CC238" s="28">
        <f t="shared" si="316"/>
        <v>2.4020201762245974</v>
      </c>
      <c r="CD238" s="28">
        <f t="shared" si="317"/>
        <v>70.927979823775402</v>
      </c>
      <c r="CE238" s="36">
        <f t="shared" si="318"/>
        <v>1370.2841259109832</v>
      </c>
      <c r="CF238" s="80">
        <f t="shared" si="319"/>
        <v>56.5298724219167</v>
      </c>
      <c r="CG238" s="9">
        <f t="shared" si="320"/>
        <v>0</v>
      </c>
      <c r="CH238" s="28">
        <f t="shared" si="321"/>
        <v>0</v>
      </c>
      <c r="CI238" s="28">
        <f t="shared" si="322"/>
        <v>0</v>
      </c>
      <c r="CJ238" s="28">
        <f t="shared" si="323"/>
        <v>0</v>
      </c>
      <c r="CK238" s="28">
        <f t="shared" si="324"/>
        <v>0</v>
      </c>
      <c r="CL238" s="28">
        <f t="shared" si="325"/>
        <v>0</v>
      </c>
      <c r="CM238" s="36">
        <f t="shared" si="326"/>
        <v>0</v>
      </c>
      <c r="CN238" s="80">
        <f t="shared" si="327"/>
        <v>0</v>
      </c>
      <c r="CO238" s="9">
        <f t="shared" si="328"/>
        <v>211</v>
      </c>
      <c r="CP238" s="28">
        <f t="shared" si="329"/>
        <v>440.31651834317921</v>
      </c>
      <c r="CQ238" s="28">
        <f t="shared" si="251"/>
        <v>53.5</v>
      </c>
      <c r="CR238" s="28">
        <f t="shared" si="252"/>
        <v>386.81651834317921</v>
      </c>
      <c r="CS238" s="28">
        <f t="shared" si="253"/>
        <v>22.600773697583389</v>
      </c>
      <c r="CT238" s="28">
        <f t="shared" si="254"/>
        <v>364.21574464559581</v>
      </c>
      <c r="CU238" s="36">
        <f t="shared" si="255"/>
        <v>13196.248473904438</v>
      </c>
      <c r="CV238" s="122">
        <f t="shared" si="256"/>
        <v>0</v>
      </c>
      <c r="CW238" s="125">
        <f t="shared" si="257"/>
        <v>386.81651834317921</v>
      </c>
      <c r="CX238" s="138">
        <f t="shared" si="258"/>
        <v>1127.1765183431792</v>
      </c>
    </row>
    <row r="239" spans="2:102" x14ac:dyDescent="0.3">
      <c r="B239" s="86">
        <v>212</v>
      </c>
      <c r="C239" s="155">
        <f t="shared" si="261"/>
        <v>1127.1765183431792</v>
      </c>
      <c r="D239" s="10">
        <f t="shared" si="262"/>
        <v>97</v>
      </c>
      <c r="E239" s="10">
        <f t="shared" si="263"/>
        <v>1030.1765183431792</v>
      </c>
      <c r="F239" s="10">
        <f t="shared" si="264"/>
        <v>25.265639799347483</v>
      </c>
      <c r="G239" s="10">
        <f t="shared" si="265"/>
        <v>1004.9108785438317</v>
      </c>
      <c r="H239" s="10">
        <f t="shared" si="259"/>
        <v>58685.675700001142</v>
      </c>
      <c r="I239" s="146">
        <f t="shared" si="330"/>
        <v>-1030.1765183431792</v>
      </c>
      <c r="J239" s="147">
        <f t="shared" si="331"/>
        <v>-1127.1765183431792</v>
      </c>
      <c r="S239" s="86">
        <v>212</v>
      </c>
      <c r="T239" s="9">
        <f t="shared" si="266"/>
        <v>0</v>
      </c>
      <c r="U239" s="10">
        <f t="shared" si="267"/>
        <v>0</v>
      </c>
      <c r="V239" s="10">
        <f t="shared" si="268"/>
        <v>0</v>
      </c>
      <c r="W239" s="10">
        <f t="shared" si="269"/>
        <v>0</v>
      </c>
      <c r="X239" s="10">
        <f t="shared" si="270"/>
        <v>0</v>
      </c>
      <c r="Y239" s="10">
        <f t="shared" si="271"/>
        <v>0</v>
      </c>
      <c r="Z239" s="10">
        <f t="shared" si="272"/>
        <v>0</v>
      </c>
      <c r="AA239" s="16">
        <f t="shared" si="273"/>
        <v>0</v>
      </c>
      <c r="AB239" s="6"/>
      <c r="AC239" s="9">
        <f t="shared" si="274"/>
        <v>0</v>
      </c>
      <c r="AD239" s="10">
        <f t="shared" si="275"/>
        <v>0</v>
      </c>
      <c r="AE239" s="10">
        <f t="shared" si="276"/>
        <v>0</v>
      </c>
      <c r="AF239" s="10">
        <f t="shared" si="277"/>
        <v>0</v>
      </c>
      <c r="AG239" s="10">
        <f t="shared" si="278"/>
        <v>0</v>
      </c>
      <c r="AH239" s="10">
        <f t="shared" si="279"/>
        <v>0</v>
      </c>
      <c r="AI239" s="10">
        <f t="shared" si="280"/>
        <v>0</v>
      </c>
      <c r="AJ239" s="16">
        <f t="shared" si="281"/>
        <v>0</v>
      </c>
      <c r="AK239" s="6"/>
      <c r="AL239" s="9">
        <f t="shared" si="282"/>
        <v>0</v>
      </c>
      <c r="AM239" s="10">
        <f t="shared" si="283"/>
        <v>0</v>
      </c>
      <c r="AN239" s="10">
        <f t="shared" si="284"/>
        <v>0</v>
      </c>
      <c r="AO239" s="10">
        <f t="shared" si="285"/>
        <v>0</v>
      </c>
      <c r="AP239" s="10">
        <f t="shared" si="286"/>
        <v>0</v>
      </c>
      <c r="AQ239" s="10">
        <f t="shared" si="287"/>
        <v>0</v>
      </c>
      <c r="AR239" s="10">
        <f t="shared" si="288"/>
        <v>0</v>
      </c>
      <c r="AS239" s="16">
        <f t="shared" si="289"/>
        <v>0</v>
      </c>
      <c r="AU239" s="2"/>
      <c r="AV239" s="2"/>
      <c r="AW239" s="2"/>
      <c r="AX239" s="2"/>
      <c r="AY239" s="9">
        <f t="shared" si="290"/>
        <v>212</v>
      </c>
      <c r="AZ239" s="31">
        <f t="shared" si="291"/>
        <v>0</v>
      </c>
      <c r="BA239" s="31">
        <f t="shared" si="260"/>
        <v>32</v>
      </c>
      <c r="BB239" s="10">
        <f t="shared" si="332"/>
        <v>530</v>
      </c>
      <c r="BC239" s="28">
        <f t="shared" si="292"/>
        <v>30</v>
      </c>
      <c r="BD239" s="10">
        <f t="shared" si="293"/>
        <v>500</v>
      </c>
      <c r="BE239" s="10">
        <f t="shared" si="333"/>
        <v>500</v>
      </c>
      <c r="BF239" s="44">
        <f t="shared" si="294"/>
        <v>44000</v>
      </c>
      <c r="BG239" s="80">
        <f t="shared" si="295"/>
        <v>372.35131020831727</v>
      </c>
      <c r="BH239" s="118"/>
      <c r="BI239" s="9">
        <f t="shared" si="296"/>
        <v>0</v>
      </c>
      <c r="BJ239" s="28">
        <f t="shared" si="297"/>
        <v>0</v>
      </c>
      <c r="BK239" s="28">
        <f t="shared" si="298"/>
        <v>0</v>
      </c>
      <c r="BL239" s="28">
        <f t="shared" si="299"/>
        <v>0</v>
      </c>
      <c r="BM239" s="28">
        <f t="shared" si="300"/>
        <v>0</v>
      </c>
      <c r="BN239" s="28">
        <f t="shared" si="301"/>
        <v>0</v>
      </c>
      <c r="BO239" s="36">
        <f t="shared" si="302"/>
        <v>0</v>
      </c>
      <c r="BP239" s="80">
        <f t="shared" si="303"/>
        <v>0</v>
      </c>
      <c r="BQ239" s="9">
        <f t="shared" si="304"/>
        <v>212</v>
      </c>
      <c r="BR239" s="28">
        <f t="shared" si="305"/>
        <v>76.53</v>
      </c>
      <c r="BS239" s="28">
        <f t="shared" si="306"/>
        <v>6.5</v>
      </c>
      <c r="BT239" s="28">
        <f t="shared" si="307"/>
        <v>70.03</v>
      </c>
      <c r="BU239" s="28">
        <f t="shared" si="308"/>
        <v>0.98808546632178096</v>
      </c>
      <c r="BV239" s="28">
        <f t="shared" si="309"/>
        <v>69.041914533678224</v>
      </c>
      <c r="BW239" s="36">
        <f t="shared" si="310"/>
        <v>555.01206419586765</v>
      </c>
      <c r="BX239" s="80">
        <f t="shared" si="311"/>
        <v>53.766124094797206</v>
      </c>
      <c r="BY239" s="9">
        <f t="shared" si="312"/>
        <v>212</v>
      </c>
      <c r="BZ239" s="28">
        <f t="shared" si="313"/>
        <v>80.33</v>
      </c>
      <c r="CA239" s="28">
        <f t="shared" si="314"/>
        <v>7</v>
      </c>
      <c r="CB239" s="28">
        <f t="shared" si="315"/>
        <v>73.33</v>
      </c>
      <c r="CC239" s="28">
        <f t="shared" si="316"/>
        <v>2.2838068765183053</v>
      </c>
      <c r="CD239" s="28">
        <f t="shared" si="317"/>
        <v>71.046193123481686</v>
      </c>
      <c r="CE239" s="36">
        <f t="shared" si="318"/>
        <v>1299.2379327875014</v>
      </c>
      <c r="CF239" s="80">
        <f t="shared" si="319"/>
        <v>56.435812734026648</v>
      </c>
      <c r="CG239" s="9">
        <f t="shared" si="320"/>
        <v>0</v>
      </c>
      <c r="CH239" s="28">
        <f t="shared" si="321"/>
        <v>0</v>
      </c>
      <c r="CI239" s="28">
        <f t="shared" si="322"/>
        <v>0</v>
      </c>
      <c r="CJ239" s="28">
        <f t="shared" si="323"/>
        <v>0</v>
      </c>
      <c r="CK239" s="28">
        <f t="shared" si="324"/>
        <v>0</v>
      </c>
      <c r="CL239" s="28">
        <f t="shared" si="325"/>
        <v>0</v>
      </c>
      <c r="CM239" s="36">
        <f t="shared" si="326"/>
        <v>0</v>
      </c>
      <c r="CN239" s="80">
        <f t="shared" si="327"/>
        <v>0</v>
      </c>
      <c r="CO239" s="9">
        <f t="shared" si="328"/>
        <v>212</v>
      </c>
      <c r="CP239" s="28">
        <f t="shared" si="329"/>
        <v>440.31651834317921</v>
      </c>
      <c r="CQ239" s="28">
        <f t="shared" si="251"/>
        <v>53.5</v>
      </c>
      <c r="CR239" s="28">
        <f t="shared" si="252"/>
        <v>386.81651834317921</v>
      </c>
      <c r="CS239" s="28">
        <f t="shared" si="253"/>
        <v>21.993747456507396</v>
      </c>
      <c r="CT239" s="28">
        <f t="shared" si="254"/>
        <v>364.82277088667183</v>
      </c>
      <c r="CU239" s="36">
        <f t="shared" si="255"/>
        <v>12831.425703017765</v>
      </c>
      <c r="CV239" s="122">
        <f t="shared" si="256"/>
        <v>0</v>
      </c>
      <c r="CW239" s="125">
        <f t="shared" si="257"/>
        <v>386.81651834317921</v>
      </c>
      <c r="CX239" s="138">
        <f t="shared" si="258"/>
        <v>1127.1765183431792</v>
      </c>
    </row>
    <row r="240" spans="2:102" x14ac:dyDescent="0.3">
      <c r="B240" s="86">
        <v>213</v>
      </c>
      <c r="C240" s="155">
        <f t="shared" si="261"/>
        <v>1127.1765183431792</v>
      </c>
      <c r="D240" s="10">
        <f t="shared" si="262"/>
        <v>97</v>
      </c>
      <c r="E240" s="10">
        <f t="shared" si="263"/>
        <v>1030.1765183431792</v>
      </c>
      <c r="F240" s="10">
        <f t="shared" si="264"/>
        <v>24.429875161318904</v>
      </c>
      <c r="G240" s="10">
        <f t="shared" si="265"/>
        <v>1005.7466431818602</v>
      </c>
      <c r="H240" s="10">
        <f t="shared" si="259"/>
        <v>57679.929056819281</v>
      </c>
      <c r="I240" s="146">
        <f t="shared" si="330"/>
        <v>-1030.1765183431792</v>
      </c>
      <c r="J240" s="147">
        <f t="shared" si="331"/>
        <v>-1127.1765183431792</v>
      </c>
      <c r="S240" s="86">
        <v>213</v>
      </c>
      <c r="T240" s="9">
        <f t="shared" si="266"/>
        <v>0</v>
      </c>
      <c r="U240" s="10">
        <f t="shared" si="267"/>
        <v>0</v>
      </c>
      <c r="V240" s="10">
        <f t="shared" si="268"/>
        <v>0</v>
      </c>
      <c r="W240" s="10">
        <f t="shared" si="269"/>
        <v>0</v>
      </c>
      <c r="X240" s="10">
        <f t="shared" si="270"/>
        <v>0</v>
      </c>
      <c r="Y240" s="10">
        <f t="shared" si="271"/>
        <v>0</v>
      </c>
      <c r="Z240" s="10">
        <f t="shared" si="272"/>
        <v>0</v>
      </c>
      <c r="AA240" s="16">
        <f t="shared" si="273"/>
        <v>0</v>
      </c>
      <c r="AB240" s="6"/>
      <c r="AC240" s="9">
        <f t="shared" si="274"/>
        <v>0</v>
      </c>
      <c r="AD240" s="10">
        <f t="shared" si="275"/>
        <v>0</v>
      </c>
      <c r="AE240" s="10">
        <f t="shared" si="276"/>
        <v>0</v>
      </c>
      <c r="AF240" s="10">
        <f t="shared" si="277"/>
        <v>0</v>
      </c>
      <c r="AG240" s="10">
        <f t="shared" si="278"/>
        <v>0</v>
      </c>
      <c r="AH240" s="10">
        <f t="shared" si="279"/>
        <v>0</v>
      </c>
      <c r="AI240" s="10">
        <f t="shared" si="280"/>
        <v>0</v>
      </c>
      <c r="AJ240" s="16">
        <f t="shared" si="281"/>
        <v>0</v>
      </c>
      <c r="AK240" s="6"/>
      <c r="AL240" s="9">
        <f t="shared" si="282"/>
        <v>0</v>
      </c>
      <c r="AM240" s="10">
        <f t="shared" si="283"/>
        <v>0</v>
      </c>
      <c r="AN240" s="10">
        <f t="shared" si="284"/>
        <v>0</v>
      </c>
      <c r="AO240" s="10">
        <f t="shared" si="285"/>
        <v>0</v>
      </c>
      <c r="AP240" s="10">
        <f t="shared" si="286"/>
        <v>0</v>
      </c>
      <c r="AQ240" s="10">
        <f t="shared" si="287"/>
        <v>0</v>
      </c>
      <c r="AR240" s="10">
        <f t="shared" si="288"/>
        <v>0</v>
      </c>
      <c r="AS240" s="16">
        <f t="shared" si="289"/>
        <v>0</v>
      </c>
      <c r="AU240" s="2"/>
      <c r="AV240" s="2"/>
      <c r="AW240" s="2"/>
      <c r="AX240" s="2"/>
      <c r="AY240" s="9">
        <f t="shared" si="290"/>
        <v>213</v>
      </c>
      <c r="AZ240" s="31">
        <f t="shared" si="291"/>
        <v>0</v>
      </c>
      <c r="BA240" s="31">
        <f t="shared" si="260"/>
        <v>33</v>
      </c>
      <c r="BB240" s="10">
        <f t="shared" si="332"/>
        <v>530</v>
      </c>
      <c r="BC240" s="28">
        <f t="shared" si="292"/>
        <v>30</v>
      </c>
      <c r="BD240" s="10">
        <f t="shared" si="293"/>
        <v>500</v>
      </c>
      <c r="BE240" s="10">
        <f t="shared" si="333"/>
        <v>500</v>
      </c>
      <c r="BF240" s="44">
        <f t="shared" si="294"/>
        <v>43500</v>
      </c>
      <c r="BG240" s="80">
        <f t="shared" si="295"/>
        <v>371.73175727951792</v>
      </c>
      <c r="BH240" s="118"/>
      <c r="BI240" s="9">
        <f t="shared" si="296"/>
        <v>0</v>
      </c>
      <c r="BJ240" s="28">
        <f t="shared" si="297"/>
        <v>0</v>
      </c>
      <c r="BK240" s="28">
        <f t="shared" si="298"/>
        <v>0</v>
      </c>
      <c r="BL240" s="28">
        <f t="shared" si="299"/>
        <v>0</v>
      </c>
      <c r="BM240" s="28">
        <f t="shared" si="300"/>
        <v>0</v>
      </c>
      <c r="BN240" s="28">
        <f t="shared" si="301"/>
        <v>0</v>
      </c>
      <c r="BO240" s="36">
        <f t="shared" si="302"/>
        <v>0</v>
      </c>
      <c r="BP240" s="80">
        <f t="shared" si="303"/>
        <v>0</v>
      </c>
      <c r="BQ240" s="9">
        <f t="shared" si="304"/>
        <v>213</v>
      </c>
      <c r="BR240" s="28">
        <f t="shared" si="305"/>
        <v>76.53</v>
      </c>
      <c r="BS240" s="28">
        <f t="shared" si="306"/>
        <v>6.5</v>
      </c>
      <c r="BT240" s="28">
        <f t="shared" si="307"/>
        <v>70.03</v>
      </c>
      <c r="BU240" s="28">
        <f t="shared" si="308"/>
        <v>0.87876910164345701</v>
      </c>
      <c r="BV240" s="28">
        <f t="shared" si="309"/>
        <v>69.151230898356545</v>
      </c>
      <c r="BW240" s="36">
        <f t="shared" si="310"/>
        <v>485.86083329751114</v>
      </c>
      <c r="BX240" s="80">
        <f t="shared" si="311"/>
        <v>53.676662989814169</v>
      </c>
      <c r="BY240" s="9">
        <f t="shared" si="312"/>
        <v>213</v>
      </c>
      <c r="BZ240" s="28">
        <f t="shared" si="313"/>
        <v>80.33</v>
      </c>
      <c r="CA240" s="28">
        <f t="shared" si="314"/>
        <v>7</v>
      </c>
      <c r="CB240" s="28">
        <f t="shared" si="315"/>
        <v>73.33</v>
      </c>
      <c r="CC240" s="28">
        <f t="shared" si="316"/>
        <v>2.1653965546458358</v>
      </c>
      <c r="CD240" s="28">
        <f t="shared" si="317"/>
        <v>71.16460344535416</v>
      </c>
      <c r="CE240" s="36">
        <f t="shared" si="318"/>
        <v>1228.0733293421472</v>
      </c>
      <c r="CF240" s="80">
        <f t="shared" si="319"/>
        <v>56.341909551440899</v>
      </c>
      <c r="CG240" s="9">
        <f t="shared" si="320"/>
        <v>0</v>
      </c>
      <c r="CH240" s="28">
        <f t="shared" si="321"/>
        <v>0</v>
      </c>
      <c r="CI240" s="28">
        <f t="shared" si="322"/>
        <v>0</v>
      </c>
      <c r="CJ240" s="28">
        <f t="shared" si="323"/>
        <v>0</v>
      </c>
      <c r="CK240" s="28">
        <f t="shared" si="324"/>
        <v>0</v>
      </c>
      <c r="CL240" s="28">
        <f t="shared" si="325"/>
        <v>0</v>
      </c>
      <c r="CM240" s="36">
        <f t="shared" si="326"/>
        <v>0</v>
      </c>
      <c r="CN240" s="80">
        <f t="shared" si="327"/>
        <v>0</v>
      </c>
      <c r="CO240" s="9">
        <f t="shared" si="328"/>
        <v>213</v>
      </c>
      <c r="CP240" s="28">
        <f t="shared" si="329"/>
        <v>440.31651834317921</v>
      </c>
      <c r="CQ240" s="28">
        <f t="shared" si="251"/>
        <v>53.5</v>
      </c>
      <c r="CR240" s="28">
        <f t="shared" si="252"/>
        <v>386.81651834317921</v>
      </c>
      <c r="CS240" s="28">
        <f t="shared" si="253"/>
        <v>21.38570950502961</v>
      </c>
      <c r="CT240" s="28">
        <f t="shared" si="254"/>
        <v>365.43080883814957</v>
      </c>
      <c r="CU240" s="36">
        <f t="shared" si="255"/>
        <v>12465.994894179616</v>
      </c>
      <c r="CV240" s="122">
        <f t="shared" si="256"/>
        <v>0</v>
      </c>
      <c r="CW240" s="125">
        <f t="shared" si="257"/>
        <v>386.81651834317921</v>
      </c>
      <c r="CX240" s="138">
        <f t="shared" si="258"/>
        <v>1127.1765183431792</v>
      </c>
    </row>
    <row r="241" spans="2:102" x14ac:dyDescent="0.3">
      <c r="B241" s="86">
        <v>214</v>
      </c>
      <c r="C241" s="155">
        <f t="shared" si="261"/>
        <v>1127.1765183431792</v>
      </c>
      <c r="D241" s="10">
        <f t="shared" si="262"/>
        <v>97</v>
      </c>
      <c r="E241" s="10">
        <f t="shared" si="263"/>
        <v>1030.1765183431792</v>
      </c>
      <c r="F241" s="10">
        <f t="shared" si="264"/>
        <v>23.592726691923996</v>
      </c>
      <c r="G241" s="10">
        <f t="shared" si="265"/>
        <v>1006.5837916512553</v>
      </c>
      <c r="H241" s="10">
        <f t="shared" si="259"/>
        <v>56673.345265168027</v>
      </c>
      <c r="I241" s="146">
        <f t="shared" si="330"/>
        <v>-1030.1765183431792</v>
      </c>
      <c r="J241" s="147">
        <f t="shared" si="331"/>
        <v>-1127.1765183431792</v>
      </c>
      <c r="S241" s="86">
        <v>214</v>
      </c>
      <c r="T241" s="9">
        <f t="shared" si="266"/>
        <v>0</v>
      </c>
      <c r="U241" s="10">
        <f t="shared" si="267"/>
        <v>0</v>
      </c>
      <c r="V241" s="10">
        <f t="shared" si="268"/>
        <v>0</v>
      </c>
      <c r="W241" s="10">
        <f t="shared" si="269"/>
        <v>0</v>
      </c>
      <c r="X241" s="10">
        <f t="shared" si="270"/>
        <v>0</v>
      </c>
      <c r="Y241" s="10">
        <f t="shared" si="271"/>
        <v>0</v>
      </c>
      <c r="Z241" s="10">
        <f t="shared" si="272"/>
        <v>0</v>
      </c>
      <c r="AA241" s="16">
        <f t="shared" si="273"/>
        <v>0</v>
      </c>
      <c r="AB241" s="6"/>
      <c r="AC241" s="9">
        <f t="shared" si="274"/>
        <v>0</v>
      </c>
      <c r="AD241" s="10">
        <f t="shared" si="275"/>
        <v>0</v>
      </c>
      <c r="AE241" s="10">
        <f t="shared" si="276"/>
        <v>0</v>
      </c>
      <c r="AF241" s="10">
        <f t="shared" si="277"/>
        <v>0</v>
      </c>
      <c r="AG241" s="10">
        <f t="shared" si="278"/>
        <v>0</v>
      </c>
      <c r="AH241" s="10">
        <f t="shared" si="279"/>
        <v>0</v>
      </c>
      <c r="AI241" s="10">
        <f t="shared" si="280"/>
        <v>0</v>
      </c>
      <c r="AJ241" s="16">
        <f t="shared" si="281"/>
        <v>0</v>
      </c>
      <c r="AK241" s="6"/>
      <c r="AL241" s="9">
        <f t="shared" si="282"/>
        <v>0</v>
      </c>
      <c r="AM241" s="10">
        <f t="shared" si="283"/>
        <v>0</v>
      </c>
      <c r="AN241" s="10">
        <f t="shared" si="284"/>
        <v>0</v>
      </c>
      <c r="AO241" s="10">
        <f t="shared" si="285"/>
        <v>0</v>
      </c>
      <c r="AP241" s="10">
        <f t="shared" si="286"/>
        <v>0</v>
      </c>
      <c r="AQ241" s="10">
        <f t="shared" si="287"/>
        <v>0</v>
      </c>
      <c r="AR241" s="10">
        <f t="shared" si="288"/>
        <v>0</v>
      </c>
      <c r="AS241" s="16">
        <f t="shared" si="289"/>
        <v>0</v>
      </c>
      <c r="AU241" s="2"/>
      <c r="AV241" s="2"/>
      <c r="AW241" s="2"/>
      <c r="AX241" s="2"/>
      <c r="AY241" s="9">
        <f t="shared" si="290"/>
        <v>214</v>
      </c>
      <c r="AZ241" s="31">
        <f t="shared" si="291"/>
        <v>0</v>
      </c>
      <c r="BA241" s="31">
        <f t="shared" si="260"/>
        <v>34</v>
      </c>
      <c r="BB241" s="10">
        <f t="shared" si="332"/>
        <v>530</v>
      </c>
      <c r="BC241" s="28">
        <f t="shared" si="292"/>
        <v>30</v>
      </c>
      <c r="BD241" s="10">
        <f t="shared" si="293"/>
        <v>500</v>
      </c>
      <c r="BE241" s="10">
        <f t="shared" si="333"/>
        <v>500</v>
      </c>
      <c r="BF241" s="44">
        <f t="shared" si="294"/>
        <v>43000</v>
      </c>
      <c r="BG241" s="80">
        <f t="shared" si="295"/>
        <v>371.11323522081665</v>
      </c>
      <c r="BH241" s="118"/>
      <c r="BI241" s="9">
        <f t="shared" si="296"/>
        <v>0</v>
      </c>
      <c r="BJ241" s="28">
        <f t="shared" si="297"/>
        <v>0</v>
      </c>
      <c r="BK241" s="28">
        <f t="shared" si="298"/>
        <v>0</v>
      </c>
      <c r="BL241" s="28">
        <f t="shared" si="299"/>
        <v>0</v>
      </c>
      <c r="BM241" s="28">
        <f t="shared" si="300"/>
        <v>0</v>
      </c>
      <c r="BN241" s="28">
        <f t="shared" si="301"/>
        <v>0</v>
      </c>
      <c r="BO241" s="36">
        <f t="shared" si="302"/>
        <v>0</v>
      </c>
      <c r="BP241" s="80">
        <f t="shared" si="303"/>
        <v>0</v>
      </c>
      <c r="BQ241" s="9">
        <f t="shared" si="304"/>
        <v>214</v>
      </c>
      <c r="BR241" s="28">
        <f t="shared" si="305"/>
        <v>76.53</v>
      </c>
      <c r="BS241" s="28">
        <f t="shared" si="306"/>
        <v>6.5</v>
      </c>
      <c r="BT241" s="28">
        <f t="shared" si="307"/>
        <v>70.03</v>
      </c>
      <c r="BU241" s="28">
        <f t="shared" si="308"/>
        <v>0.76927965272105936</v>
      </c>
      <c r="BV241" s="28">
        <f t="shared" si="309"/>
        <v>69.260720347278948</v>
      </c>
      <c r="BW241" s="36">
        <f t="shared" si="310"/>
        <v>416.60011295023219</v>
      </c>
      <c r="BX241" s="80">
        <f t="shared" si="311"/>
        <v>53.587350738583204</v>
      </c>
      <c r="BY241" s="9">
        <f t="shared" si="312"/>
        <v>214</v>
      </c>
      <c r="BZ241" s="28">
        <f t="shared" si="313"/>
        <v>80.33</v>
      </c>
      <c r="CA241" s="28">
        <f t="shared" si="314"/>
        <v>7</v>
      </c>
      <c r="CB241" s="28">
        <f t="shared" si="315"/>
        <v>73.33</v>
      </c>
      <c r="CC241" s="28">
        <f t="shared" si="316"/>
        <v>2.0467888822369118</v>
      </c>
      <c r="CD241" s="28">
        <f t="shared" si="317"/>
        <v>71.283211117763088</v>
      </c>
      <c r="CE241" s="36">
        <f t="shared" si="318"/>
        <v>1156.7901182243841</v>
      </c>
      <c r="CF241" s="80">
        <f t="shared" si="319"/>
        <v>56.248162613751326</v>
      </c>
      <c r="CG241" s="9">
        <f t="shared" si="320"/>
        <v>0</v>
      </c>
      <c r="CH241" s="28">
        <f t="shared" si="321"/>
        <v>0</v>
      </c>
      <c r="CI241" s="28">
        <f t="shared" si="322"/>
        <v>0</v>
      </c>
      <c r="CJ241" s="28">
        <f t="shared" si="323"/>
        <v>0</v>
      </c>
      <c r="CK241" s="28">
        <f t="shared" si="324"/>
        <v>0</v>
      </c>
      <c r="CL241" s="28">
        <f t="shared" si="325"/>
        <v>0</v>
      </c>
      <c r="CM241" s="36">
        <f t="shared" si="326"/>
        <v>0</v>
      </c>
      <c r="CN241" s="80">
        <f t="shared" si="327"/>
        <v>0</v>
      </c>
      <c r="CO241" s="9">
        <f t="shared" si="328"/>
        <v>214</v>
      </c>
      <c r="CP241" s="28">
        <f t="shared" si="329"/>
        <v>440.31651834317921</v>
      </c>
      <c r="CQ241" s="28">
        <f t="shared" si="251"/>
        <v>53.5</v>
      </c>
      <c r="CR241" s="28">
        <f t="shared" si="252"/>
        <v>386.81651834317921</v>
      </c>
      <c r="CS241" s="28">
        <f t="shared" si="253"/>
        <v>20.776658156966025</v>
      </c>
      <c r="CT241" s="28">
        <f t="shared" si="254"/>
        <v>366.03986018621316</v>
      </c>
      <c r="CU241" s="36">
        <f t="shared" si="255"/>
        <v>12099.955033993403</v>
      </c>
      <c r="CV241" s="122">
        <f t="shared" si="256"/>
        <v>0</v>
      </c>
      <c r="CW241" s="125">
        <f t="shared" si="257"/>
        <v>386.81651834317921</v>
      </c>
      <c r="CX241" s="138">
        <f t="shared" si="258"/>
        <v>1127.1765183431792</v>
      </c>
    </row>
    <row r="242" spans="2:102" x14ac:dyDescent="0.3">
      <c r="B242" s="86">
        <v>215</v>
      </c>
      <c r="C242" s="155">
        <f t="shared" si="261"/>
        <v>1127.1765183431792</v>
      </c>
      <c r="D242" s="10">
        <f t="shared" si="262"/>
        <v>97</v>
      </c>
      <c r="E242" s="10">
        <f t="shared" si="263"/>
        <v>1030.1765183431792</v>
      </c>
      <c r="F242" s="10">
        <f t="shared" si="264"/>
        <v>22.754192099200846</v>
      </c>
      <c r="G242" s="10">
        <f t="shared" si="265"/>
        <v>1007.4223262439784</v>
      </c>
      <c r="H242" s="10">
        <f t="shared" si="259"/>
        <v>55665.922938924043</v>
      </c>
      <c r="I242" s="146">
        <f t="shared" si="330"/>
        <v>-1030.1765183431792</v>
      </c>
      <c r="J242" s="147">
        <f t="shared" si="331"/>
        <v>-1127.1765183431792</v>
      </c>
      <c r="S242" s="86">
        <v>215</v>
      </c>
      <c r="T242" s="9">
        <f t="shared" si="266"/>
        <v>0</v>
      </c>
      <c r="U242" s="10">
        <f t="shared" si="267"/>
        <v>0</v>
      </c>
      <c r="V242" s="10">
        <f t="shared" si="268"/>
        <v>0</v>
      </c>
      <c r="W242" s="10">
        <f t="shared" si="269"/>
        <v>0</v>
      </c>
      <c r="X242" s="10">
        <f t="shared" si="270"/>
        <v>0</v>
      </c>
      <c r="Y242" s="10">
        <f t="shared" si="271"/>
        <v>0</v>
      </c>
      <c r="Z242" s="10">
        <f t="shared" si="272"/>
        <v>0</v>
      </c>
      <c r="AA242" s="16">
        <f t="shared" si="273"/>
        <v>0</v>
      </c>
      <c r="AB242" s="6"/>
      <c r="AC242" s="9">
        <f t="shared" si="274"/>
        <v>0</v>
      </c>
      <c r="AD242" s="10">
        <f t="shared" si="275"/>
        <v>0</v>
      </c>
      <c r="AE242" s="10">
        <f t="shared" si="276"/>
        <v>0</v>
      </c>
      <c r="AF242" s="10">
        <f t="shared" si="277"/>
        <v>0</v>
      </c>
      <c r="AG242" s="10">
        <f t="shared" si="278"/>
        <v>0</v>
      </c>
      <c r="AH242" s="10">
        <f t="shared" si="279"/>
        <v>0</v>
      </c>
      <c r="AI242" s="10">
        <f t="shared" si="280"/>
        <v>0</v>
      </c>
      <c r="AJ242" s="16">
        <f t="shared" si="281"/>
        <v>0</v>
      </c>
      <c r="AK242" s="6"/>
      <c r="AL242" s="9">
        <f t="shared" si="282"/>
        <v>0</v>
      </c>
      <c r="AM242" s="10">
        <f t="shared" si="283"/>
        <v>0</v>
      </c>
      <c r="AN242" s="10">
        <f t="shared" si="284"/>
        <v>0</v>
      </c>
      <c r="AO242" s="10">
        <f t="shared" si="285"/>
        <v>0</v>
      </c>
      <c r="AP242" s="10">
        <f t="shared" si="286"/>
        <v>0</v>
      </c>
      <c r="AQ242" s="10">
        <f t="shared" si="287"/>
        <v>0</v>
      </c>
      <c r="AR242" s="10">
        <f t="shared" si="288"/>
        <v>0</v>
      </c>
      <c r="AS242" s="16">
        <f t="shared" si="289"/>
        <v>0</v>
      </c>
      <c r="AU242" s="2"/>
      <c r="AV242" s="2"/>
      <c r="AW242" s="2"/>
      <c r="AX242" s="2"/>
      <c r="AY242" s="9">
        <f t="shared" si="290"/>
        <v>215</v>
      </c>
      <c r="AZ242" s="31">
        <f t="shared" si="291"/>
        <v>0</v>
      </c>
      <c r="BA242" s="31">
        <f t="shared" si="260"/>
        <v>35</v>
      </c>
      <c r="BB242" s="10">
        <f t="shared" si="332"/>
        <v>530</v>
      </c>
      <c r="BC242" s="28">
        <f t="shared" si="292"/>
        <v>30</v>
      </c>
      <c r="BD242" s="10">
        <f t="shared" si="293"/>
        <v>500</v>
      </c>
      <c r="BE242" s="10">
        <f t="shared" si="333"/>
        <v>500</v>
      </c>
      <c r="BF242" s="44">
        <f t="shared" si="294"/>
        <v>42500</v>
      </c>
      <c r="BG242" s="80">
        <f t="shared" si="295"/>
        <v>370.49574231695505</v>
      </c>
      <c r="BH242" s="118"/>
      <c r="BI242" s="9">
        <f t="shared" si="296"/>
        <v>0</v>
      </c>
      <c r="BJ242" s="28">
        <f t="shared" si="297"/>
        <v>0</v>
      </c>
      <c r="BK242" s="28">
        <f t="shared" si="298"/>
        <v>0</v>
      </c>
      <c r="BL242" s="28">
        <f t="shared" si="299"/>
        <v>0</v>
      </c>
      <c r="BM242" s="28">
        <f t="shared" si="300"/>
        <v>0</v>
      </c>
      <c r="BN242" s="28">
        <f t="shared" si="301"/>
        <v>0</v>
      </c>
      <c r="BO242" s="36">
        <f t="shared" si="302"/>
        <v>0</v>
      </c>
      <c r="BP242" s="80">
        <f t="shared" si="303"/>
        <v>0</v>
      </c>
      <c r="BQ242" s="9">
        <f t="shared" si="304"/>
        <v>215</v>
      </c>
      <c r="BR242" s="28">
        <f t="shared" si="305"/>
        <v>76.53</v>
      </c>
      <c r="BS242" s="28">
        <f t="shared" si="306"/>
        <v>6.5</v>
      </c>
      <c r="BT242" s="28">
        <f t="shared" si="307"/>
        <v>70.03</v>
      </c>
      <c r="BU242" s="28">
        <f t="shared" si="308"/>
        <v>0.65961684550453425</v>
      </c>
      <c r="BV242" s="28">
        <f t="shared" si="309"/>
        <v>69.370383154495471</v>
      </c>
      <c r="BW242" s="36">
        <f t="shared" si="310"/>
        <v>347.22972979573672</v>
      </c>
      <c r="BX242" s="80">
        <f t="shared" si="311"/>
        <v>53.498187093427489</v>
      </c>
      <c r="BY242" s="9">
        <f t="shared" si="312"/>
        <v>215</v>
      </c>
      <c r="BZ242" s="28">
        <f t="shared" si="313"/>
        <v>80.33</v>
      </c>
      <c r="CA242" s="28">
        <f t="shared" si="314"/>
        <v>7</v>
      </c>
      <c r="CB242" s="28">
        <f t="shared" si="315"/>
        <v>73.33</v>
      </c>
      <c r="CC242" s="28">
        <f t="shared" si="316"/>
        <v>1.9279835303739734</v>
      </c>
      <c r="CD242" s="28">
        <f t="shared" si="317"/>
        <v>71.40201646962602</v>
      </c>
      <c r="CE242" s="36">
        <f t="shared" si="318"/>
        <v>1085.3881017547581</v>
      </c>
      <c r="CF242" s="80">
        <f t="shared" si="319"/>
        <v>56.154571660983009</v>
      </c>
      <c r="CG242" s="9">
        <f t="shared" si="320"/>
        <v>0</v>
      </c>
      <c r="CH242" s="28">
        <f t="shared" si="321"/>
        <v>0</v>
      </c>
      <c r="CI242" s="28">
        <f t="shared" si="322"/>
        <v>0</v>
      </c>
      <c r="CJ242" s="28">
        <f t="shared" si="323"/>
        <v>0</v>
      </c>
      <c r="CK242" s="28">
        <f t="shared" si="324"/>
        <v>0</v>
      </c>
      <c r="CL242" s="28">
        <f t="shared" si="325"/>
        <v>0</v>
      </c>
      <c r="CM242" s="36">
        <f t="shared" si="326"/>
        <v>0</v>
      </c>
      <c r="CN242" s="80">
        <f t="shared" si="327"/>
        <v>0</v>
      </c>
      <c r="CO242" s="9">
        <f t="shared" si="328"/>
        <v>215</v>
      </c>
      <c r="CP242" s="28">
        <f t="shared" si="329"/>
        <v>440.31651834317921</v>
      </c>
      <c r="CQ242" s="28">
        <f t="shared" si="251"/>
        <v>53.5</v>
      </c>
      <c r="CR242" s="28">
        <f t="shared" si="252"/>
        <v>386.81651834317921</v>
      </c>
      <c r="CS242" s="28">
        <f t="shared" si="253"/>
        <v>20.166591723322338</v>
      </c>
      <c r="CT242" s="28">
        <f t="shared" si="254"/>
        <v>366.6499266198569</v>
      </c>
      <c r="CU242" s="36">
        <f t="shared" si="255"/>
        <v>11733.305107373546</v>
      </c>
      <c r="CV242" s="122">
        <f t="shared" si="256"/>
        <v>0</v>
      </c>
      <c r="CW242" s="125">
        <f t="shared" si="257"/>
        <v>386.81651834317921</v>
      </c>
      <c r="CX242" s="138">
        <f t="shared" si="258"/>
        <v>1127.1765183431792</v>
      </c>
    </row>
    <row r="243" spans="2:102" x14ac:dyDescent="0.3">
      <c r="B243" s="86">
        <v>216</v>
      </c>
      <c r="C243" s="155">
        <f t="shared" si="261"/>
        <v>1127.1765183431792</v>
      </c>
      <c r="D243" s="10">
        <f t="shared" si="262"/>
        <v>97</v>
      </c>
      <c r="E243" s="10">
        <f t="shared" si="263"/>
        <v>1030.1765183431792</v>
      </c>
      <c r="F243" s="10">
        <f t="shared" si="264"/>
        <v>21.914269087390423</v>
      </c>
      <c r="G243" s="10">
        <f t="shared" si="265"/>
        <v>1008.2622492557888</v>
      </c>
      <c r="H243" s="10">
        <f t="shared" si="259"/>
        <v>54657.66068966825</v>
      </c>
      <c r="I243" s="146">
        <f t="shared" si="330"/>
        <v>-1030.1765183431792</v>
      </c>
      <c r="J243" s="147">
        <f t="shared" si="331"/>
        <v>-1127.1765183431792</v>
      </c>
      <c r="S243" s="86">
        <v>216</v>
      </c>
      <c r="T243" s="9">
        <f t="shared" si="266"/>
        <v>0</v>
      </c>
      <c r="U243" s="10">
        <f t="shared" si="267"/>
        <v>0</v>
      </c>
      <c r="V243" s="10">
        <f t="shared" si="268"/>
        <v>0</v>
      </c>
      <c r="W243" s="10">
        <f t="shared" si="269"/>
        <v>0</v>
      </c>
      <c r="X243" s="10">
        <f t="shared" si="270"/>
        <v>0</v>
      </c>
      <c r="Y243" s="10">
        <f t="shared" si="271"/>
        <v>0</v>
      </c>
      <c r="Z243" s="10">
        <f t="shared" si="272"/>
        <v>0</v>
      </c>
      <c r="AA243" s="16">
        <f t="shared" si="273"/>
        <v>0</v>
      </c>
      <c r="AB243" s="6"/>
      <c r="AC243" s="9">
        <f t="shared" si="274"/>
        <v>0</v>
      </c>
      <c r="AD243" s="10">
        <f t="shared" si="275"/>
        <v>0</v>
      </c>
      <c r="AE243" s="10">
        <f t="shared" si="276"/>
        <v>0</v>
      </c>
      <c r="AF243" s="10">
        <f t="shared" si="277"/>
        <v>0</v>
      </c>
      <c r="AG243" s="10">
        <f t="shared" si="278"/>
        <v>0</v>
      </c>
      <c r="AH243" s="10">
        <f t="shared" si="279"/>
        <v>0</v>
      </c>
      <c r="AI243" s="10">
        <f t="shared" si="280"/>
        <v>0</v>
      </c>
      <c r="AJ243" s="16">
        <f t="shared" si="281"/>
        <v>0</v>
      </c>
      <c r="AK243" s="6"/>
      <c r="AL243" s="9">
        <f t="shared" si="282"/>
        <v>0</v>
      </c>
      <c r="AM243" s="10">
        <f t="shared" si="283"/>
        <v>0</v>
      </c>
      <c r="AN243" s="10">
        <f t="shared" si="284"/>
        <v>0</v>
      </c>
      <c r="AO243" s="10">
        <f t="shared" si="285"/>
        <v>0</v>
      </c>
      <c r="AP243" s="10">
        <f t="shared" si="286"/>
        <v>0</v>
      </c>
      <c r="AQ243" s="10">
        <f t="shared" si="287"/>
        <v>0</v>
      </c>
      <c r="AR243" s="10">
        <f t="shared" si="288"/>
        <v>0</v>
      </c>
      <c r="AS243" s="16">
        <f t="shared" si="289"/>
        <v>0</v>
      </c>
      <c r="AU243" s="2"/>
      <c r="AV243" s="2"/>
      <c r="AW243" s="2"/>
      <c r="AX243" s="2"/>
      <c r="AY243" s="9">
        <f t="shared" si="290"/>
        <v>216</v>
      </c>
      <c r="AZ243" s="31">
        <f t="shared" si="291"/>
        <v>0</v>
      </c>
      <c r="BA243" s="31">
        <f t="shared" si="260"/>
        <v>36</v>
      </c>
      <c r="BB243" s="10">
        <f t="shared" si="332"/>
        <v>530</v>
      </c>
      <c r="BC243" s="28">
        <f t="shared" si="292"/>
        <v>30</v>
      </c>
      <c r="BD243" s="10">
        <f t="shared" si="293"/>
        <v>500</v>
      </c>
      <c r="BE243" s="10">
        <f t="shared" si="333"/>
        <v>500</v>
      </c>
      <c r="BF243" s="44">
        <f t="shared" si="294"/>
        <v>42000</v>
      </c>
      <c r="BG243" s="80">
        <f t="shared" si="295"/>
        <v>369.87927685552904</v>
      </c>
      <c r="BH243" s="118"/>
      <c r="BI243" s="9">
        <f t="shared" si="296"/>
        <v>0</v>
      </c>
      <c r="BJ243" s="28">
        <f t="shared" si="297"/>
        <v>0</v>
      </c>
      <c r="BK243" s="28">
        <f t="shared" si="298"/>
        <v>0</v>
      </c>
      <c r="BL243" s="28">
        <f t="shared" si="299"/>
        <v>0</v>
      </c>
      <c r="BM243" s="28">
        <f t="shared" si="300"/>
        <v>0</v>
      </c>
      <c r="BN243" s="28">
        <f t="shared" si="301"/>
        <v>0</v>
      </c>
      <c r="BO243" s="36">
        <f t="shared" si="302"/>
        <v>0</v>
      </c>
      <c r="BP243" s="80">
        <f t="shared" si="303"/>
        <v>0</v>
      </c>
      <c r="BQ243" s="9">
        <f t="shared" si="304"/>
        <v>216</v>
      </c>
      <c r="BR243" s="28">
        <f t="shared" si="305"/>
        <v>76.53</v>
      </c>
      <c r="BS243" s="28">
        <f t="shared" si="306"/>
        <v>6.5</v>
      </c>
      <c r="BT243" s="28">
        <f t="shared" si="307"/>
        <v>70.03</v>
      </c>
      <c r="BU243" s="28">
        <f t="shared" si="308"/>
        <v>0.54978040550991647</v>
      </c>
      <c r="BV243" s="28">
        <f t="shared" si="309"/>
        <v>69.48021959449008</v>
      </c>
      <c r="BW243" s="36">
        <f t="shared" si="310"/>
        <v>277.74951020124661</v>
      </c>
      <c r="BX243" s="80">
        <f t="shared" si="311"/>
        <v>53.409171807082338</v>
      </c>
      <c r="BY243" s="9">
        <f t="shared" si="312"/>
        <v>216</v>
      </c>
      <c r="BZ243" s="28">
        <f t="shared" si="313"/>
        <v>80.33</v>
      </c>
      <c r="CA243" s="28">
        <f t="shared" si="314"/>
        <v>7</v>
      </c>
      <c r="CB243" s="28">
        <f t="shared" si="315"/>
        <v>73.33</v>
      </c>
      <c r="CC243" s="28">
        <f t="shared" si="316"/>
        <v>1.8089801695912635</v>
      </c>
      <c r="CD243" s="28">
        <f t="shared" si="317"/>
        <v>71.521019830408733</v>
      </c>
      <c r="CE243" s="36">
        <f t="shared" si="318"/>
        <v>1013.8670819243493</v>
      </c>
      <c r="CF243" s="80">
        <f t="shared" si="319"/>
        <v>56.061136433593674</v>
      </c>
      <c r="CG243" s="9">
        <f t="shared" si="320"/>
        <v>0</v>
      </c>
      <c r="CH243" s="28">
        <f t="shared" si="321"/>
        <v>0</v>
      </c>
      <c r="CI243" s="28">
        <f t="shared" si="322"/>
        <v>0</v>
      </c>
      <c r="CJ243" s="28">
        <f t="shared" si="323"/>
        <v>0</v>
      </c>
      <c r="CK243" s="28">
        <f t="shared" si="324"/>
        <v>0</v>
      </c>
      <c r="CL243" s="28">
        <f t="shared" si="325"/>
        <v>0</v>
      </c>
      <c r="CM243" s="36">
        <f t="shared" si="326"/>
        <v>0</v>
      </c>
      <c r="CN243" s="80">
        <f t="shared" si="327"/>
        <v>0</v>
      </c>
      <c r="CO243" s="9">
        <f t="shared" si="328"/>
        <v>216</v>
      </c>
      <c r="CP243" s="28">
        <f t="shared" si="329"/>
        <v>440.31651834317921</v>
      </c>
      <c r="CQ243" s="28">
        <f t="shared" si="251"/>
        <v>53.5</v>
      </c>
      <c r="CR243" s="28">
        <f t="shared" si="252"/>
        <v>386.81651834317921</v>
      </c>
      <c r="CS243" s="28">
        <f t="shared" si="253"/>
        <v>19.555508512289244</v>
      </c>
      <c r="CT243" s="28">
        <f t="shared" si="254"/>
        <v>367.26100983088998</v>
      </c>
      <c r="CU243" s="36">
        <f t="shared" si="255"/>
        <v>11366.044097542655</v>
      </c>
      <c r="CV243" s="122">
        <f t="shared" si="256"/>
        <v>0</v>
      </c>
      <c r="CW243" s="125">
        <f t="shared" si="257"/>
        <v>386.81651834317921</v>
      </c>
      <c r="CX243" s="138">
        <f t="shared" si="258"/>
        <v>1127.1765183431792</v>
      </c>
    </row>
    <row r="244" spans="2:102" x14ac:dyDescent="0.3">
      <c r="B244" s="86">
        <v>217</v>
      </c>
      <c r="C244" s="155">
        <f t="shared" si="261"/>
        <v>1127.1765183431792</v>
      </c>
      <c r="D244" s="10">
        <f t="shared" si="262"/>
        <v>97</v>
      </c>
      <c r="E244" s="10">
        <f t="shared" si="263"/>
        <v>1030.1765183431792</v>
      </c>
      <c r="F244" s="10">
        <f t="shared" si="264"/>
        <v>21.072955356930315</v>
      </c>
      <c r="G244" s="10">
        <f t="shared" si="265"/>
        <v>1009.1035629862489</v>
      </c>
      <c r="H244" s="10">
        <f t="shared" si="259"/>
        <v>53648.557126682004</v>
      </c>
      <c r="I244" s="146">
        <f t="shared" si="330"/>
        <v>-1030.1765183431792</v>
      </c>
      <c r="J244" s="147">
        <f t="shared" si="331"/>
        <v>-1127.1765183431792</v>
      </c>
      <c r="S244" s="86">
        <v>217</v>
      </c>
      <c r="T244" s="9">
        <f t="shared" si="266"/>
        <v>0</v>
      </c>
      <c r="U244" s="10">
        <f t="shared" si="267"/>
        <v>0</v>
      </c>
      <c r="V244" s="10">
        <f t="shared" si="268"/>
        <v>0</v>
      </c>
      <c r="W244" s="10">
        <f t="shared" si="269"/>
        <v>0</v>
      </c>
      <c r="X244" s="10">
        <f t="shared" si="270"/>
        <v>0</v>
      </c>
      <c r="Y244" s="10">
        <f t="shared" si="271"/>
        <v>0</v>
      </c>
      <c r="Z244" s="10">
        <f t="shared" si="272"/>
        <v>0</v>
      </c>
      <c r="AA244" s="16">
        <f t="shared" si="273"/>
        <v>0</v>
      </c>
      <c r="AB244" s="6"/>
      <c r="AC244" s="9">
        <f t="shared" si="274"/>
        <v>0</v>
      </c>
      <c r="AD244" s="10">
        <f t="shared" si="275"/>
        <v>0</v>
      </c>
      <c r="AE244" s="10">
        <f t="shared" si="276"/>
        <v>0</v>
      </c>
      <c r="AF244" s="10">
        <f t="shared" si="277"/>
        <v>0</v>
      </c>
      <c r="AG244" s="10">
        <f t="shared" si="278"/>
        <v>0</v>
      </c>
      <c r="AH244" s="10">
        <f t="shared" si="279"/>
        <v>0</v>
      </c>
      <c r="AI244" s="10">
        <f t="shared" si="280"/>
        <v>0</v>
      </c>
      <c r="AJ244" s="16">
        <f t="shared" si="281"/>
        <v>0</v>
      </c>
      <c r="AK244" s="6"/>
      <c r="AL244" s="9">
        <f t="shared" si="282"/>
        <v>0</v>
      </c>
      <c r="AM244" s="10">
        <f t="shared" si="283"/>
        <v>0</v>
      </c>
      <c r="AN244" s="10">
        <f t="shared" si="284"/>
        <v>0</v>
      </c>
      <c r="AO244" s="10">
        <f t="shared" si="285"/>
        <v>0</v>
      </c>
      <c r="AP244" s="10">
        <f t="shared" si="286"/>
        <v>0</v>
      </c>
      <c r="AQ244" s="10">
        <f t="shared" si="287"/>
        <v>0</v>
      </c>
      <c r="AR244" s="10">
        <f t="shared" si="288"/>
        <v>0</v>
      </c>
      <c r="AS244" s="16">
        <f t="shared" si="289"/>
        <v>0</v>
      </c>
      <c r="AU244" s="2"/>
      <c r="AV244" s="2"/>
      <c r="AW244" s="2"/>
      <c r="AX244" s="2"/>
      <c r="AY244" s="9">
        <f t="shared" si="290"/>
        <v>217</v>
      </c>
      <c r="AZ244" s="31">
        <f t="shared" si="291"/>
        <v>0</v>
      </c>
      <c r="BA244" s="31">
        <f t="shared" si="260"/>
        <v>37</v>
      </c>
      <c r="BB244" s="10">
        <f t="shared" si="332"/>
        <v>530</v>
      </c>
      <c r="BC244" s="28">
        <f t="shared" si="292"/>
        <v>30</v>
      </c>
      <c r="BD244" s="10">
        <f t="shared" si="293"/>
        <v>500</v>
      </c>
      <c r="BE244" s="10">
        <f t="shared" si="333"/>
        <v>500</v>
      </c>
      <c r="BF244" s="44">
        <f t="shared" si="294"/>
        <v>41500</v>
      </c>
      <c r="BG244" s="80">
        <f t="shared" si="295"/>
        <v>369.26383712698413</v>
      </c>
      <c r="BH244" s="118"/>
      <c r="BI244" s="9">
        <f t="shared" si="296"/>
        <v>0</v>
      </c>
      <c r="BJ244" s="28">
        <f t="shared" si="297"/>
        <v>0</v>
      </c>
      <c r="BK244" s="28">
        <f t="shared" si="298"/>
        <v>0</v>
      </c>
      <c r="BL244" s="28">
        <f t="shared" si="299"/>
        <v>0</v>
      </c>
      <c r="BM244" s="28">
        <f t="shared" si="300"/>
        <v>0</v>
      </c>
      <c r="BN244" s="28">
        <f t="shared" si="301"/>
        <v>0</v>
      </c>
      <c r="BO244" s="36">
        <f t="shared" si="302"/>
        <v>0</v>
      </c>
      <c r="BP244" s="80">
        <f t="shared" si="303"/>
        <v>0</v>
      </c>
      <c r="BQ244" s="9">
        <f t="shared" si="304"/>
        <v>217</v>
      </c>
      <c r="BR244" s="28">
        <f t="shared" si="305"/>
        <v>76.53</v>
      </c>
      <c r="BS244" s="28">
        <f t="shared" si="306"/>
        <v>6.5</v>
      </c>
      <c r="BT244" s="28">
        <f t="shared" si="307"/>
        <v>70.03</v>
      </c>
      <c r="BU244" s="28">
        <f t="shared" si="308"/>
        <v>0.43977005781864048</v>
      </c>
      <c r="BV244" s="28">
        <f t="shared" si="309"/>
        <v>69.590229942181367</v>
      </c>
      <c r="BW244" s="36">
        <f t="shared" si="310"/>
        <v>208.15928025906524</v>
      </c>
      <c r="BX244" s="80">
        <f t="shared" si="311"/>
        <v>53.320304632694516</v>
      </c>
      <c r="BY244" s="9">
        <f t="shared" si="312"/>
        <v>217</v>
      </c>
      <c r="BZ244" s="28">
        <f t="shared" si="313"/>
        <v>80.33</v>
      </c>
      <c r="CA244" s="28">
        <f t="shared" si="314"/>
        <v>7</v>
      </c>
      <c r="CB244" s="28">
        <f t="shared" si="315"/>
        <v>73.33</v>
      </c>
      <c r="CC244" s="28">
        <f t="shared" si="316"/>
        <v>1.6897784698739156</v>
      </c>
      <c r="CD244" s="28">
        <f t="shared" si="317"/>
        <v>71.640221530126084</v>
      </c>
      <c r="CE244" s="36">
        <f t="shared" si="318"/>
        <v>942.22686039422331</v>
      </c>
      <c r="CF244" s="80">
        <f t="shared" si="319"/>
        <v>55.967856672472891</v>
      </c>
      <c r="CG244" s="9">
        <f t="shared" si="320"/>
        <v>0</v>
      </c>
      <c r="CH244" s="28">
        <f t="shared" si="321"/>
        <v>0</v>
      </c>
      <c r="CI244" s="28">
        <f t="shared" si="322"/>
        <v>0</v>
      </c>
      <c r="CJ244" s="28">
        <f t="shared" si="323"/>
        <v>0</v>
      </c>
      <c r="CK244" s="28">
        <f t="shared" si="324"/>
        <v>0</v>
      </c>
      <c r="CL244" s="28">
        <f t="shared" si="325"/>
        <v>0</v>
      </c>
      <c r="CM244" s="36">
        <f t="shared" si="326"/>
        <v>0</v>
      </c>
      <c r="CN244" s="80">
        <f t="shared" si="327"/>
        <v>0</v>
      </c>
      <c r="CO244" s="9">
        <f t="shared" si="328"/>
        <v>217</v>
      </c>
      <c r="CP244" s="28">
        <f t="shared" si="329"/>
        <v>440.31651834317921</v>
      </c>
      <c r="CQ244" s="28">
        <f t="shared" si="251"/>
        <v>53.5</v>
      </c>
      <c r="CR244" s="28">
        <f t="shared" si="252"/>
        <v>386.81651834317921</v>
      </c>
      <c r="CS244" s="28">
        <f t="shared" si="253"/>
        <v>18.943406829237759</v>
      </c>
      <c r="CT244" s="28">
        <f t="shared" si="254"/>
        <v>367.87311151394147</v>
      </c>
      <c r="CU244" s="36">
        <f t="shared" si="255"/>
        <v>10998.170986028714</v>
      </c>
      <c r="CV244" s="122">
        <f t="shared" si="256"/>
        <v>0</v>
      </c>
      <c r="CW244" s="125">
        <f t="shared" si="257"/>
        <v>386.81651834317921</v>
      </c>
      <c r="CX244" s="138">
        <f t="shared" si="258"/>
        <v>1127.1765183431792</v>
      </c>
    </row>
    <row r="245" spans="2:102" x14ac:dyDescent="0.3">
      <c r="B245" s="86">
        <v>218</v>
      </c>
      <c r="C245" s="155">
        <f t="shared" si="261"/>
        <v>1127.1765183431792</v>
      </c>
      <c r="D245" s="10">
        <f t="shared" si="262"/>
        <v>97</v>
      </c>
      <c r="E245" s="10">
        <f t="shared" si="263"/>
        <v>1030.1765183431792</v>
      </c>
      <c r="F245" s="10">
        <f t="shared" si="264"/>
        <v>20.230248604448416</v>
      </c>
      <c r="G245" s="10">
        <f t="shared" si="265"/>
        <v>1009.9462697387308</v>
      </c>
      <c r="H245" s="10">
        <f t="shared" si="259"/>
        <v>52638.610856943269</v>
      </c>
      <c r="I245" s="146">
        <f t="shared" si="330"/>
        <v>-1030.1765183431792</v>
      </c>
      <c r="J245" s="147">
        <f t="shared" si="331"/>
        <v>-1127.1765183431792</v>
      </c>
      <c r="S245" s="86">
        <v>218</v>
      </c>
      <c r="T245" s="9">
        <f t="shared" si="266"/>
        <v>0</v>
      </c>
      <c r="U245" s="10">
        <f t="shared" si="267"/>
        <v>0</v>
      </c>
      <c r="V245" s="10">
        <f t="shared" si="268"/>
        <v>0</v>
      </c>
      <c r="W245" s="10">
        <f t="shared" si="269"/>
        <v>0</v>
      </c>
      <c r="X245" s="10">
        <f t="shared" si="270"/>
        <v>0</v>
      </c>
      <c r="Y245" s="10">
        <f t="shared" si="271"/>
        <v>0</v>
      </c>
      <c r="Z245" s="10">
        <f t="shared" si="272"/>
        <v>0</v>
      </c>
      <c r="AA245" s="16">
        <f t="shared" si="273"/>
        <v>0</v>
      </c>
      <c r="AB245" s="6"/>
      <c r="AC245" s="9">
        <f t="shared" si="274"/>
        <v>0</v>
      </c>
      <c r="AD245" s="10">
        <f t="shared" si="275"/>
        <v>0</v>
      </c>
      <c r="AE245" s="10">
        <f t="shared" si="276"/>
        <v>0</v>
      </c>
      <c r="AF245" s="10">
        <f t="shared" si="277"/>
        <v>0</v>
      </c>
      <c r="AG245" s="10">
        <f t="shared" si="278"/>
        <v>0</v>
      </c>
      <c r="AH245" s="10">
        <f t="shared" si="279"/>
        <v>0</v>
      </c>
      <c r="AI245" s="10">
        <f t="shared" si="280"/>
        <v>0</v>
      </c>
      <c r="AJ245" s="16">
        <f t="shared" si="281"/>
        <v>0</v>
      </c>
      <c r="AK245" s="6"/>
      <c r="AL245" s="9">
        <f t="shared" si="282"/>
        <v>0</v>
      </c>
      <c r="AM245" s="10">
        <f t="shared" si="283"/>
        <v>0</v>
      </c>
      <c r="AN245" s="10">
        <f t="shared" si="284"/>
        <v>0</v>
      </c>
      <c r="AO245" s="10">
        <f t="shared" si="285"/>
        <v>0</v>
      </c>
      <c r="AP245" s="10">
        <f t="shared" si="286"/>
        <v>0</v>
      </c>
      <c r="AQ245" s="10">
        <f t="shared" si="287"/>
        <v>0</v>
      </c>
      <c r="AR245" s="10">
        <f t="shared" si="288"/>
        <v>0</v>
      </c>
      <c r="AS245" s="16">
        <f t="shared" si="289"/>
        <v>0</v>
      </c>
      <c r="AU245" s="2"/>
      <c r="AV245" s="2"/>
      <c r="AW245" s="2"/>
      <c r="AX245" s="2"/>
      <c r="AY245" s="9">
        <f t="shared" si="290"/>
        <v>218</v>
      </c>
      <c r="AZ245" s="31">
        <f t="shared" si="291"/>
        <v>0</v>
      </c>
      <c r="BA245" s="31">
        <f t="shared" si="260"/>
        <v>38</v>
      </c>
      <c r="BB245" s="10">
        <f t="shared" si="332"/>
        <v>530</v>
      </c>
      <c r="BC245" s="28">
        <f t="shared" si="292"/>
        <v>30</v>
      </c>
      <c r="BD245" s="10">
        <f t="shared" si="293"/>
        <v>500</v>
      </c>
      <c r="BE245" s="10">
        <f t="shared" si="333"/>
        <v>500</v>
      </c>
      <c r="BF245" s="44">
        <f t="shared" si="294"/>
        <v>41000</v>
      </c>
      <c r="BG245" s="80">
        <f t="shared" si="295"/>
        <v>368.64942142460978</v>
      </c>
      <c r="BH245" s="118"/>
      <c r="BI245" s="9">
        <f t="shared" si="296"/>
        <v>0</v>
      </c>
      <c r="BJ245" s="28">
        <f t="shared" si="297"/>
        <v>0</v>
      </c>
      <c r="BK245" s="28">
        <f t="shared" si="298"/>
        <v>0</v>
      </c>
      <c r="BL245" s="28">
        <f t="shared" si="299"/>
        <v>0</v>
      </c>
      <c r="BM245" s="28">
        <f t="shared" si="300"/>
        <v>0</v>
      </c>
      <c r="BN245" s="28">
        <f t="shared" si="301"/>
        <v>0</v>
      </c>
      <c r="BO245" s="36">
        <f t="shared" si="302"/>
        <v>0</v>
      </c>
      <c r="BP245" s="80">
        <f t="shared" si="303"/>
        <v>0</v>
      </c>
      <c r="BQ245" s="9">
        <f t="shared" si="304"/>
        <v>218</v>
      </c>
      <c r="BR245" s="28">
        <f t="shared" si="305"/>
        <v>76.53</v>
      </c>
      <c r="BS245" s="28">
        <f t="shared" si="306"/>
        <v>6.5</v>
      </c>
      <c r="BT245" s="28">
        <f t="shared" si="307"/>
        <v>70.03</v>
      </c>
      <c r="BU245" s="28">
        <f t="shared" si="308"/>
        <v>0.32958552707685329</v>
      </c>
      <c r="BV245" s="28">
        <f t="shared" si="309"/>
        <v>69.700414472923143</v>
      </c>
      <c r="BW245" s="36">
        <f t="shared" si="310"/>
        <v>138.4588657861421</v>
      </c>
      <c r="BX245" s="80">
        <f t="shared" si="311"/>
        <v>53.231585323821484</v>
      </c>
      <c r="BY245" s="9">
        <f t="shared" si="312"/>
        <v>218</v>
      </c>
      <c r="BZ245" s="28">
        <f t="shared" si="313"/>
        <v>80.33</v>
      </c>
      <c r="CA245" s="28">
        <f t="shared" si="314"/>
        <v>7</v>
      </c>
      <c r="CB245" s="28">
        <f t="shared" si="315"/>
        <v>73.33</v>
      </c>
      <c r="CC245" s="28">
        <f t="shared" si="316"/>
        <v>1.570378100657039</v>
      </c>
      <c r="CD245" s="28">
        <f t="shared" si="317"/>
        <v>71.75962189934296</v>
      </c>
      <c r="CE245" s="36">
        <f t="shared" si="318"/>
        <v>870.46723849488035</v>
      </c>
      <c r="CF245" s="80">
        <f t="shared" si="319"/>
        <v>55.874732118941324</v>
      </c>
      <c r="CG245" s="9">
        <f t="shared" si="320"/>
        <v>0</v>
      </c>
      <c r="CH245" s="28">
        <f t="shared" si="321"/>
        <v>0</v>
      </c>
      <c r="CI245" s="28">
        <f t="shared" si="322"/>
        <v>0</v>
      </c>
      <c r="CJ245" s="28">
        <f t="shared" si="323"/>
        <v>0</v>
      </c>
      <c r="CK245" s="28">
        <f t="shared" si="324"/>
        <v>0</v>
      </c>
      <c r="CL245" s="28">
        <f t="shared" si="325"/>
        <v>0</v>
      </c>
      <c r="CM245" s="36">
        <f t="shared" si="326"/>
        <v>0</v>
      </c>
      <c r="CN245" s="80">
        <f t="shared" si="327"/>
        <v>0</v>
      </c>
      <c r="CO245" s="9">
        <f t="shared" si="328"/>
        <v>218</v>
      </c>
      <c r="CP245" s="28">
        <f t="shared" si="329"/>
        <v>440.31651834317921</v>
      </c>
      <c r="CQ245" s="28">
        <f t="shared" si="251"/>
        <v>53.5</v>
      </c>
      <c r="CR245" s="28">
        <f t="shared" si="252"/>
        <v>386.81651834317921</v>
      </c>
      <c r="CS245" s="28">
        <f t="shared" si="253"/>
        <v>18.330284976714523</v>
      </c>
      <c r="CT245" s="28">
        <f t="shared" si="254"/>
        <v>368.48623336646472</v>
      </c>
      <c r="CU245" s="36">
        <f t="shared" si="255"/>
        <v>10629.68475266225</v>
      </c>
      <c r="CV245" s="122">
        <f t="shared" si="256"/>
        <v>0</v>
      </c>
      <c r="CW245" s="125">
        <f t="shared" si="257"/>
        <v>386.81651834317921</v>
      </c>
      <c r="CX245" s="138">
        <f t="shared" si="258"/>
        <v>1127.1765183431792</v>
      </c>
    </row>
    <row r="246" spans="2:102" x14ac:dyDescent="0.3">
      <c r="B246" s="86">
        <v>219</v>
      </c>
      <c r="C246" s="155">
        <f t="shared" si="261"/>
        <v>1127.1765183431792</v>
      </c>
      <c r="D246" s="10">
        <f t="shared" si="262"/>
        <v>97</v>
      </c>
      <c r="E246" s="10">
        <f t="shared" si="263"/>
        <v>1030.1765183431792</v>
      </c>
      <c r="F246" s="10">
        <f t="shared" si="264"/>
        <v>19.386146522756608</v>
      </c>
      <c r="G246" s="10">
        <f t="shared" si="265"/>
        <v>1010.7903718204226</v>
      </c>
      <c r="H246" s="10">
        <f t="shared" si="259"/>
        <v>51627.820485122851</v>
      </c>
      <c r="I246" s="146">
        <f t="shared" si="330"/>
        <v>-1030.1765183431792</v>
      </c>
      <c r="J246" s="147">
        <f t="shared" si="331"/>
        <v>-1127.1765183431792</v>
      </c>
      <c r="S246" s="86">
        <v>219</v>
      </c>
      <c r="T246" s="9">
        <f t="shared" si="266"/>
        <v>0</v>
      </c>
      <c r="U246" s="10">
        <f t="shared" si="267"/>
        <v>0</v>
      </c>
      <c r="V246" s="10">
        <f t="shared" si="268"/>
        <v>0</v>
      </c>
      <c r="W246" s="10">
        <f t="shared" si="269"/>
        <v>0</v>
      </c>
      <c r="X246" s="10">
        <f t="shared" si="270"/>
        <v>0</v>
      </c>
      <c r="Y246" s="10">
        <f t="shared" si="271"/>
        <v>0</v>
      </c>
      <c r="Z246" s="10">
        <f t="shared" si="272"/>
        <v>0</v>
      </c>
      <c r="AA246" s="16">
        <f t="shared" si="273"/>
        <v>0</v>
      </c>
      <c r="AB246" s="6"/>
      <c r="AC246" s="9">
        <f t="shared" si="274"/>
        <v>0</v>
      </c>
      <c r="AD246" s="10">
        <f t="shared" si="275"/>
        <v>0</v>
      </c>
      <c r="AE246" s="10">
        <f t="shared" si="276"/>
        <v>0</v>
      </c>
      <c r="AF246" s="10">
        <f t="shared" si="277"/>
        <v>0</v>
      </c>
      <c r="AG246" s="10">
        <f t="shared" si="278"/>
        <v>0</v>
      </c>
      <c r="AH246" s="10">
        <f t="shared" si="279"/>
        <v>0</v>
      </c>
      <c r="AI246" s="10">
        <f t="shared" si="280"/>
        <v>0</v>
      </c>
      <c r="AJ246" s="16">
        <f t="shared" si="281"/>
        <v>0</v>
      </c>
      <c r="AK246" s="6"/>
      <c r="AL246" s="9">
        <f t="shared" si="282"/>
        <v>0</v>
      </c>
      <c r="AM246" s="10">
        <f t="shared" si="283"/>
        <v>0</v>
      </c>
      <c r="AN246" s="10">
        <f t="shared" si="284"/>
        <v>0</v>
      </c>
      <c r="AO246" s="10">
        <f t="shared" si="285"/>
        <v>0</v>
      </c>
      <c r="AP246" s="10">
        <f t="shared" si="286"/>
        <v>0</v>
      </c>
      <c r="AQ246" s="10">
        <f t="shared" si="287"/>
        <v>0</v>
      </c>
      <c r="AR246" s="10">
        <f t="shared" si="288"/>
        <v>0</v>
      </c>
      <c r="AS246" s="16">
        <f t="shared" si="289"/>
        <v>0</v>
      </c>
      <c r="AU246" s="2"/>
      <c r="AV246" s="2"/>
      <c r="AW246" s="2"/>
      <c r="AX246" s="2"/>
      <c r="AY246" s="9">
        <f t="shared" si="290"/>
        <v>219</v>
      </c>
      <c r="AZ246" s="31">
        <f t="shared" si="291"/>
        <v>0</v>
      </c>
      <c r="BA246" s="31">
        <f t="shared" si="260"/>
        <v>39</v>
      </c>
      <c r="BB246" s="10">
        <f t="shared" si="332"/>
        <v>530</v>
      </c>
      <c r="BC246" s="28">
        <f t="shared" si="292"/>
        <v>30</v>
      </c>
      <c r="BD246" s="10">
        <f t="shared" si="293"/>
        <v>500</v>
      </c>
      <c r="BE246" s="10">
        <f t="shared" si="333"/>
        <v>500</v>
      </c>
      <c r="BF246" s="44">
        <f t="shared" si="294"/>
        <v>40500</v>
      </c>
      <c r="BG246" s="80">
        <f t="shared" si="295"/>
        <v>368.0360280445355</v>
      </c>
      <c r="BH246" s="118"/>
      <c r="BI246" s="9">
        <f t="shared" si="296"/>
        <v>0</v>
      </c>
      <c r="BJ246" s="28">
        <f t="shared" si="297"/>
        <v>0</v>
      </c>
      <c r="BK246" s="28">
        <f t="shared" si="298"/>
        <v>0</v>
      </c>
      <c r="BL246" s="28">
        <f t="shared" si="299"/>
        <v>0</v>
      </c>
      <c r="BM246" s="28">
        <f t="shared" si="300"/>
        <v>0</v>
      </c>
      <c r="BN246" s="28">
        <f t="shared" si="301"/>
        <v>0</v>
      </c>
      <c r="BO246" s="36">
        <f t="shared" si="302"/>
        <v>0</v>
      </c>
      <c r="BP246" s="80">
        <f t="shared" si="303"/>
        <v>0</v>
      </c>
      <c r="BQ246" s="9">
        <f t="shared" si="304"/>
        <v>219</v>
      </c>
      <c r="BR246" s="28">
        <f t="shared" si="305"/>
        <v>76.53</v>
      </c>
      <c r="BS246" s="28">
        <f t="shared" si="306"/>
        <v>6.5</v>
      </c>
      <c r="BT246" s="28">
        <f t="shared" si="307"/>
        <v>70.03</v>
      </c>
      <c r="BU246" s="28">
        <f t="shared" si="308"/>
        <v>0.21922653749472498</v>
      </c>
      <c r="BV246" s="28">
        <f t="shared" si="309"/>
        <v>69.810773462505281</v>
      </c>
      <c r="BW246" s="36">
        <f t="shared" si="310"/>
        <v>68.648092323636817</v>
      </c>
      <c r="BX246" s="80">
        <f t="shared" si="311"/>
        <v>53.143013634430758</v>
      </c>
      <c r="BY246" s="9">
        <f t="shared" si="312"/>
        <v>219</v>
      </c>
      <c r="BZ246" s="28">
        <f t="shared" si="313"/>
        <v>80.33</v>
      </c>
      <c r="CA246" s="28">
        <f t="shared" si="314"/>
        <v>7</v>
      </c>
      <c r="CB246" s="28">
        <f t="shared" si="315"/>
        <v>73.33</v>
      </c>
      <c r="CC246" s="28">
        <f t="shared" si="316"/>
        <v>1.4507787308248006</v>
      </c>
      <c r="CD246" s="28">
        <f t="shared" si="317"/>
        <v>71.879221269175204</v>
      </c>
      <c r="CE246" s="36">
        <f t="shared" si="318"/>
        <v>798.58801722570513</v>
      </c>
      <c r="CF246" s="80">
        <f t="shared" si="319"/>
        <v>55.781762514750071</v>
      </c>
      <c r="CG246" s="9">
        <f t="shared" si="320"/>
        <v>0</v>
      </c>
      <c r="CH246" s="28">
        <f t="shared" si="321"/>
        <v>0</v>
      </c>
      <c r="CI246" s="28">
        <f t="shared" si="322"/>
        <v>0</v>
      </c>
      <c r="CJ246" s="28">
        <f t="shared" si="323"/>
        <v>0</v>
      </c>
      <c r="CK246" s="28">
        <f t="shared" si="324"/>
        <v>0</v>
      </c>
      <c r="CL246" s="28">
        <f t="shared" si="325"/>
        <v>0</v>
      </c>
      <c r="CM246" s="36">
        <f t="shared" si="326"/>
        <v>0</v>
      </c>
      <c r="CN246" s="80">
        <f t="shared" si="327"/>
        <v>0</v>
      </c>
      <c r="CO246" s="9">
        <f t="shared" si="328"/>
        <v>219</v>
      </c>
      <c r="CP246" s="28">
        <f t="shared" si="329"/>
        <v>440.31651834317921</v>
      </c>
      <c r="CQ246" s="28">
        <f t="shared" si="251"/>
        <v>53.5</v>
      </c>
      <c r="CR246" s="28">
        <f t="shared" si="252"/>
        <v>386.81651834317921</v>
      </c>
      <c r="CS246" s="28">
        <f t="shared" si="253"/>
        <v>17.716141254437083</v>
      </c>
      <c r="CT246" s="28">
        <f t="shared" si="254"/>
        <v>369.10037708874211</v>
      </c>
      <c r="CU246" s="36">
        <f t="shared" si="255"/>
        <v>10260.584375573508</v>
      </c>
      <c r="CV246" s="122">
        <f t="shared" si="256"/>
        <v>0</v>
      </c>
      <c r="CW246" s="125">
        <f t="shared" si="257"/>
        <v>386.81651834317921</v>
      </c>
      <c r="CX246" s="138">
        <f t="shared" si="258"/>
        <v>1127.1765183431792</v>
      </c>
    </row>
    <row r="247" spans="2:102" x14ac:dyDescent="0.3">
      <c r="B247" s="86">
        <v>220</v>
      </c>
      <c r="C247" s="155">
        <f t="shared" si="261"/>
        <v>1127.1765183431792</v>
      </c>
      <c r="D247" s="10">
        <f t="shared" si="262"/>
        <v>97</v>
      </c>
      <c r="E247" s="10">
        <f t="shared" si="263"/>
        <v>1030.1765183431792</v>
      </c>
      <c r="F247" s="10">
        <f t="shared" si="264"/>
        <v>18.540646800844449</v>
      </c>
      <c r="G247" s="10">
        <f t="shared" si="265"/>
        <v>1011.6358715423347</v>
      </c>
      <c r="H247" s="10">
        <f t="shared" si="259"/>
        <v>50616.184613580517</v>
      </c>
      <c r="I247" s="146">
        <f t="shared" si="330"/>
        <v>-1030.1765183431792</v>
      </c>
      <c r="J247" s="147">
        <f t="shared" si="331"/>
        <v>-1127.1765183431792</v>
      </c>
      <c r="S247" s="86">
        <v>220</v>
      </c>
      <c r="T247" s="9">
        <f t="shared" si="266"/>
        <v>0</v>
      </c>
      <c r="U247" s="10">
        <f t="shared" si="267"/>
        <v>0</v>
      </c>
      <c r="V247" s="10">
        <f t="shared" si="268"/>
        <v>0</v>
      </c>
      <c r="W247" s="10">
        <f t="shared" si="269"/>
        <v>0</v>
      </c>
      <c r="X247" s="10">
        <f t="shared" si="270"/>
        <v>0</v>
      </c>
      <c r="Y247" s="10">
        <f t="shared" si="271"/>
        <v>0</v>
      </c>
      <c r="Z247" s="10">
        <f t="shared" si="272"/>
        <v>0</v>
      </c>
      <c r="AA247" s="16">
        <f t="shared" si="273"/>
        <v>0</v>
      </c>
      <c r="AB247" s="6"/>
      <c r="AC247" s="9">
        <f t="shared" si="274"/>
        <v>0</v>
      </c>
      <c r="AD247" s="10">
        <f t="shared" si="275"/>
        <v>0</v>
      </c>
      <c r="AE247" s="10">
        <f t="shared" si="276"/>
        <v>0</v>
      </c>
      <c r="AF247" s="10">
        <f t="shared" si="277"/>
        <v>0</v>
      </c>
      <c r="AG247" s="10">
        <f t="shared" si="278"/>
        <v>0</v>
      </c>
      <c r="AH247" s="10">
        <f t="shared" si="279"/>
        <v>0</v>
      </c>
      <c r="AI247" s="10">
        <f t="shared" si="280"/>
        <v>0</v>
      </c>
      <c r="AJ247" s="16">
        <f t="shared" si="281"/>
        <v>0</v>
      </c>
      <c r="AK247" s="6"/>
      <c r="AL247" s="9">
        <f t="shared" si="282"/>
        <v>0</v>
      </c>
      <c r="AM247" s="10">
        <f t="shared" si="283"/>
        <v>0</v>
      </c>
      <c r="AN247" s="10">
        <f t="shared" si="284"/>
        <v>0</v>
      </c>
      <c r="AO247" s="10">
        <f t="shared" si="285"/>
        <v>0</v>
      </c>
      <c r="AP247" s="10">
        <f t="shared" si="286"/>
        <v>0</v>
      </c>
      <c r="AQ247" s="10">
        <f t="shared" si="287"/>
        <v>0</v>
      </c>
      <c r="AR247" s="10">
        <f t="shared" si="288"/>
        <v>0</v>
      </c>
      <c r="AS247" s="16">
        <f t="shared" si="289"/>
        <v>0</v>
      </c>
      <c r="AU247" s="2"/>
      <c r="AV247" s="2"/>
      <c r="AW247" s="2"/>
      <c r="AX247" s="2"/>
      <c r="AY247" s="9">
        <f t="shared" si="290"/>
        <v>220</v>
      </c>
      <c r="AZ247" s="31">
        <f t="shared" si="291"/>
        <v>0</v>
      </c>
      <c r="BA247" s="31">
        <f t="shared" si="260"/>
        <v>40</v>
      </c>
      <c r="BB247" s="10">
        <f t="shared" si="332"/>
        <v>530</v>
      </c>
      <c r="BC247" s="28">
        <f t="shared" si="292"/>
        <v>30</v>
      </c>
      <c r="BD247" s="10">
        <f t="shared" si="293"/>
        <v>500</v>
      </c>
      <c r="BE247" s="10">
        <f t="shared" si="333"/>
        <v>500</v>
      </c>
      <c r="BF247" s="44">
        <f t="shared" si="294"/>
        <v>40000</v>
      </c>
      <c r="BG247" s="80">
        <f t="shared" si="295"/>
        <v>367.42365528572589</v>
      </c>
      <c r="BH247" s="118"/>
      <c r="BI247" s="9">
        <f t="shared" si="296"/>
        <v>0</v>
      </c>
      <c r="BJ247" s="28">
        <f t="shared" si="297"/>
        <v>0</v>
      </c>
      <c r="BK247" s="28">
        <f t="shared" si="298"/>
        <v>0</v>
      </c>
      <c r="BL247" s="28">
        <f t="shared" si="299"/>
        <v>0</v>
      </c>
      <c r="BM247" s="28">
        <f t="shared" si="300"/>
        <v>0</v>
      </c>
      <c r="BN247" s="28">
        <f t="shared" si="301"/>
        <v>0</v>
      </c>
      <c r="BO247" s="36">
        <f t="shared" si="302"/>
        <v>0</v>
      </c>
      <c r="BP247" s="80">
        <f t="shared" si="303"/>
        <v>0</v>
      </c>
      <c r="BQ247" s="9">
        <f t="shared" si="304"/>
        <v>220</v>
      </c>
      <c r="BR247" s="28">
        <f t="shared" si="305"/>
        <v>75.256785136482577</v>
      </c>
      <c r="BS247" s="28">
        <f t="shared" si="306"/>
        <v>6.5</v>
      </c>
      <c r="BT247" s="28">
        <f t="shared" si="307"/>
        <v>68.756785136482577</v>
      </c>
      <c r="BU247" s="28">
        <f t="shared" si="308"/>
        <v>0.10869281284575828</v>
      </c>
      <c r="BV247" s="28">
        <f t="shared" si="309"/>
        <v>68.648092323636817</v>
      </c>
      <c r="BW247" s="36">
        <f t="shared" si="310"/>
        <v>0</v>
      </c>
      <c r="BX247" s="80">
        <f t="shared" si="311"/>
        <v>52.17193033943191</v>
      </c>
      <c r="BY247" s="9">
        <f t="shared" si="312"/>
        <v>220</v>
      </c>
      <c r="BZ247" s="28">
        <f t="shared" si="313"/>
        <v>80.33</v>
      </c>
      <c r="CA247" s="28">
        <f t="shared" si="314"/>
        <v>7</v>
      </c>
      <c r="CB247" s="28">
        <f t="shared" si="315"/>
        <v>73.33</v>
      </c>
      <c r="CC247" s="28">
        <f t="shared" si="316"/>
        <v>1.3309800287095086</v>
      </c>
      <c r="CD247" s="28">
        <f t="shared" si="317"/>
        <v>71.999019971290494</v>
      </c>
      <c r="CE247" s="36">
        <f t="shared" si="318"/>
        <v>726.58899725441461</v>
      </c>
      <c r="CF247" s="80">
        <f t="shared" si="319"/>
        <v>55.688947602079928</v>
      </c>
      <c r="CG247" s="9">
        <f t="shared" si="320"/>
        <v>0</v>
      </c>
      <c r="CH247" s="28">
        <f t="shared" si="321"/>
        <v>0</v>
      </c>
      <c r="CI247" s="28">
        <f t="shared" si="322"/>
        <v>0</v>
      </c>
      <c r="CJ247" s="28">
        <f t="shared" si="323"/>
        <v>0</v>
      </c>
      <c r="CK247" s="28">
        <f t="shared" si="324"/>
        <v>0</v>
      </c>
      <c r="CL247" s="28">
        <f t="shared" si="325"/>
        <v>0</v>
      </c>
      <c r="CM247" s="36">
        <f t="shared" si="326"/>
        <v>0</v>
      </c>
      <c r="CN247" s="80">
        <f t="shared" si="327"/>
        <v>0</v>
      </c>
      <c r="CO247" s="9">
        <f t="shared" si="328"/>
        <v>220</v>
      </c>
      <c r="CP247" s="28">
        <f t="shared" si="329"/>
        <v>441.58973320669662</v>
      </c>
      <c r="CQ247" s="28">
        <f t="shared" si="251"/>
        <v>53.5</v>
      </c>
      <c r="CR247" s="28">
        <f t="shared" si="252"/>
        <v>388.08973320669662</v>
      </c>
      <c r="CS247" s="28">
        <f t="shared" si="253"/>
        <v>17.100973959289181</v>
      </c>
      <c r="CT247" s="28">
        <f t="shared" si="254"/>
        <v>370.98875924740742</v>
      </c>
      <c r="CU247" s="36">
        <f t="shared" si="255"/>
        <v>9889.5956163260998</v>
      </c>
      <c r="CV247" s="122">
        <f t="shared" si="256"/>
        <v>0</v>
      </c>
      <c r="CW247" s="125">
        <f t="shared" si="257"/>
        <v>388.08973320669662</v>
      </c>
      <c r="CX247" s="138">
        <f t="shared" si="258"/>
        <v>1127.1765183431792</v>
      </c>
    </row>
    <row r="248" spans="2:102" x14ac:dyDescent="0.3">
      <c r="B248" s="86">
        <v>221</v>
      </c>
      <c r="C248" s="155">
        <f t="shared" si="261"/>
        <v>1127.1765183431794</v>
      </c>
      <c r="D248" s="10">
        <f t="shared" si="262"/>
        <v>90.5</v>
      </c>
      <c r="E248" s="10">
        <f t="shared" si="263"/>
        <v>1036.6765183431792</v>
      </c>
      <c r="F248" s="10">
        <f t="shared" si="264"/>
        <v>17.693641022634193</v>
      </c>
      <c r="G248" s="10">
        <f t="shared" si="265"/>
        <v>1018.982877320545</v>
      </c>
      <c r="H248" s="10">
        <f t="shared" si="259"/>
        <v>49597.201736259965</v>
      </c>
      <c r="I248" s="146">
        <f t="shared" si="330"/>
        <v>-1036.6765183431792</v>
      </c>
      <c r="J248" s="147">
        <f t="shared" si="331"/>
        <v>-1127.1765183431794</v>
      </c>
      <c r="S248" s="86">
        <v>221</v>
      </c>
      <c r="T248" s="9">
        <f t="shared" si="266"/>
        <v>0</v>
      </c>
      <c r="U248" s="10">
        <f t="shared" si="267"/>
        <v>0</v>
      </c>
      <c r="V248" s="10">
        <f t="shared" si="268"/>
        <v>0</v>
      </c>
      <c r="W248" s="10">
        <f t="shared" si="269"/>
        <v>0</v>
      </c>
      <c r="X248" s="10">
        <f t="shared" si="270"/>
        <v>0</v>
      </c>
      <c r="Y248" s="10">
        <f t="shared" si="271"/>
        <v>0</v>
      </c>
      <c r="Z248" s="10">
        <f t="shared" si="272"/>
        <v>0</v>
      </c>
      <c r="AA248" s="16">
        <f t="shared" si="273"/>
        <v>0</v>
      </c>
      <c r="AB248" s="6"/>
      <c r="AC248" s="9">
        <f t="shared" si="274"/>
        <v>0</v>
      </c>
      <c r="AD248" s="10">
        <f t="shared" si="275"/>
        <v>0</v>
      </c>
      <c r="AE248" s="10">
        <f t="shared" si="276"/>
        <v>0</v>
      </c>
      <c r="AF248" s="10">
        <f t="shared" si="277"/>
        <v>0</v>
      </c>
      <c r="AG248" s="10">
        <f t="shared" si="278"/>
        <v>0</v>
      </c>
      <c r="AH248" s="10">
        <f t="shared" si="279"/>
        <v>0</v>
      </c>
      <c r="AI248" s="10">
        <f t="shared" si="280"/>
        <v>0</v>
      </c>
      <c r="AJ248" s="16">
        <f t="shared" si="281"/>
        <v>0</v>
      </c>
      <c r="AK248" s="6"/>
      <c r="AL248" s="9">
        <f t="shared" si="282"/>
        <v>0</v>
      </c>
      <c r="AM248" s="10">
        <f t="shared" si="283"/>
        <v>0</v>
      </c>
      <c r="AN248" s="10">
        <f t="shared" si="284"/>
        <v>0</v>
      </c>
      <c r="AO248" s="10">
        <f t="shared" si="285"/>
        <v>0</v>
      </c>
      <c r="AP248" s="10">
        <f t="shared" si="286"/>
        <v>0</v>
      </c>
      <c r="AQ248" s="10">
        <f t="shared" si="287"/>
        <v>0</v>
      </c>
      <c r="AR248" s="10">
        <f t="shared" si="288"/>
        <v>0</v>
      </c>
      <c r="AS248" s="16">
        <f t="shared" si="289"/>
        <v>0</v>
      </c>
      <c r="AU248" s="2"/>
      <c r="AV248" s="2"/>
      <c r="AW248" s="2"/>
      <c r="AX248" s="2"/>
      <c r="AY248" s="9">
        <f t="shared" si="290"/>
        <v>221</v>
      </c>
      <c r="AZ248" s="31">
        <f t="shared" si="291"/>
        <v>0</v>
      </c>
      <c r="BA248" s="31">
        <f t="shared" si="260"/>
        <v>41</v>
      </c>
      <c r="BB248" s="10">
        <f t="shared" si="332"/>
        <v>530</v>
      </c>
      <c r="BC248" s="28">
        <f t="shared" si="292"/>
        <v>30</v>
      </c>
      <c r="BD248" s="10">
        <f t="shared" si="293"/>
        <v>500</v>
      </c>
      <c r="BE248" s="10">
        <f t="shared" si="333"/>
        <v>500</v>
      </c>
      <c r="BF248" s="44">
        <f t="shared" si="294"/>
        <v>39500</v>
      </c>
      <c r="BG248" s="80">
        <f t="shared" si="295"/>
        <v>366.81230144997591</v>
      </c>
      <c r="BH248" s="118"/>
      <c r="BI248" s="9">
        <f t="shared" si="296"/>
        <v>0</v>
      </c>
      <c r="BJ248" s="28">
        <f t="shared" si="297"/>
        <v>0</v>
      </c>
      <c r="BK248" s="28">
        <f t="shared" si="298"/>
        <v>0</v>
      </c>
      <c r="BL248" s="28">
        <f t="shared" si="299"/>
        <v>0</v>
      </c>
      <c r="BM248" s="28">
        <f t="shared" si="300"/>
        <v>0</v>
      </c>
      <c r="BN248" s="28">
        <f t="shared" si="301"/>
        <v>0</v>
      </c>
      <c r="BO248" s="36">
        <f t="shared" si="302"/>
        <v>0</v>
      </c>
      <c r="BP248" s="80">
        <f t="shared" si="303"/>
        <v>0</v>
      </c>
      <c r="BQ248" s="9">
        <f t="shared" si="304"/>
        <v>0</v>
      </c>
      <c r="BR248" s="28">
        <f t="shared" si="305"/>
        <v>0</v>
      </c>
      <c r="BS248" s="28">
        <f t="shared" si="306"/>
        <v>0</v>
      </c>
      <c r="BT248" s="28">
        <f t="shared" si="307"/>
        <v>0</v>
      </c>
      <c r="BU248" s="28">
        <f t="shared" si="308"/>
        <v>0</v>
      </c>
      <c r="BV248" s="28">
        <f t="shared" si="309"/>
        <v>0</v>
      </c>
      <c r="BW248" s="36">
        <f t="shared" si="310"/>
        <v>0</v>
      </c>
      <c r="BX248" s="80">
        <f t="shared" si="311"/>
        <v>0</v>
      </c>
      <c r="BY248" s="9">
        <f t="shared" si="312"/>
        <v>221</v>
      </c>
      <c r="BZ248" s="28">
        <f t="shared" si="313"/>
        <v>80.33</v>
      </c>
      <c r="CA248" s="28">
        <f t="shared" si="314"/>
        <v>7</v>
      </c>
      <c r="CB248" s="28">
        <f t="shared" si="315"/>
        <v>73.33</v>
      </c>
      <c r="CC248" s="28">
        <f t="shared" si="316"/>
        <v>1.210981662090691</v>
      </c>
      <c r="CD248" s="28">
        <f t="shared" si="317"/>
        <v>72.11901833790931</v>
      </c>
      <c r="CE248" s="36">
        <f t="shared" si="318"/>
        <v>654.46997891650528</v>
      </c>
      <c r="CF248" s="80">
        <f t="shared" si="319"/>
        <v>55.596287123540684</v>
      </c>
      <c r="CG248" s="9">
        <f t="shared" si="320"/>
        <v>0</v>
      </c>
      <c r="CH248" s="28">
        <f t="shared" si="321"/>
        <v>0</v>
      </c>
      <c r="CI248" s="28">
        <f t="shared" si="322"/>
        <v>0</v>
      </c>
      <c r="CJ248" s="28">
        <f t="shared" si="323"/>
        <v>0</v>
      </c>
      <c r="CK248" s="28">
        <f t="shared" si="324"/>
        <v>0</v>
      </c>
      <c r="CL248" s="28">
        <f t="shared" si="325"/>
        <v>0</v>
      </c>
      <c r="CM248" s="36">
        <f t="shared" si="326"/>
        <v>0</v>
      </c>
      <c r="CN248" s="80">
        <f t="shared" si="327"/>
        <v>0</v>
      </c>
      <c r="CO248" s="9">
        <f t="shared" si="328"/>
        <v>221</v>
      </c>
      <c r="CP248" s="28">
        <f t="shared" si="329"/>
        <v>516.84651834317924</v>
      </c>
      <c r="CQ248" s="28">
        <f t="shared" si="251"/>
        <v>53.5</v>
      </c>
      <c r="CR248" s="28">
        <f t="shared" si="252"/>
        <v>463.34651834317918</v>
      </c>
      <c r="CS248" s="28">
        <f t="shared" si="253"/>
        <v>16.482659360543501</v>
      </c>
      <c r="CT248" s="28">
        <f t="shared" si="254"/>
        <v>446.86385898263569</v>
      </c>
      <c r="CU248" s="36">
        <f t="shared" si="255"/>
        <v>9442.7317573434648</v>
      </c>
      <c r="CV248" s="122">
        <f t="shared" si="256"/>
        <v>0</v>
      </c>
      <c r="CW248" s="125">
        <f t="shared" si="257"/>
        <v>463.34651834317918</v>
      </c>
      <c r="CX248" s="138">
        <f t="shared" si="258"/>
        <v>1127.1765183431794</v>
      </c>
    </row>
    <row r="249" spans="2:102" x14ac:dyDescent="0.3">
      <c r="B249" s="86">
        <v>222</v>
      </c>
      <c r="C249" s="155">
        <f t="shared" si="261"/>
        <v>1127.1765183431794</v>
      </c>
      <c r="D249" s="10">
        <f t="shared" si="262"/>
        <v>90.5</v>
      </c>
      <c r="E249" s="10">
        <f t="shared" si="263"/>
        <v>1036.6765183431792</v>
      </c>
      <c r="F249" s="10">
        <f t="shared" si="264"/>
        <v>16.828669560433283</v>
      </c>
      <c r="G249" s="10">
        <f t="shared" si="265"/>
        <v>1019.8478487827459</v>
      </c>
      <c r="H249" s="10">
        <f t="shared" si="259"/>
        <v>48577.35388747722</v>
      </c>
      <c r="I249" s="146">
        <f t="shared" si="330"/>
        <v>-1036.6765183431792</v>
      </c>
      <c r="J249" s="147">
        <f t="shared" si="331"/>
        <v>-1127.1765183431794</v>
      </c>
      <c r="S249" s="86">
        <v>222</v>
      </c>
      <c r="T249" s="9">
        <f t="shared" si="266"/>
        <v>0</v>
      </c>
      <c r="U249" s="10">
        <f t="shared" si="267"/>
        <v>0</v>
      </c>
      <c r="V249" s="10">
        <f t="shared" si="268"/>
        <v>0</v>
      </c>
      <c r="W249" s="10">
        <f t="shared" si="269"/>
        <v>0</v>
      </c>
      <c r="X249" s="10">
        <f t="shared" si="270"/>
        <v>0</v>
      </c>
      <c r="Y249" s="10">
        <f t="shared" si="271"/>
        <v>0</v>
      </c>
      <c r="Z249" s="10">
        <f t="shared" si="272"/>
        <v>0</v>
      </c>
      <c r="AA249" s="16">
        <f t="shared" si="273"/>
        <v>0</v>
      </c>
      <c r="AB249" s="6"/>
      <c r="AC249" s="9">
        <f t="shared" si="274"/>
        <v>0</v>
      </c>
      <c r="AD249" s="10">
        <f t="shared" si="275"/>
        <v>0</v>
      </c>
      <c r="AE249" s="10">
        <f t="shared" si="276"/>
        <v>0</v>
      </c>
      <c r="AF249" s="10">
        <f t="shared" si="277"/>
        <v>0</v>
      </c>
      <c r="AG249" s="10">
        <f t="shared" si="278"/>
        <v>0</v>
      </c>
      <c r="AH249" s="10">
        <f t="shared" si="279"/>
        <v>0</v>
      </c>
      <c r="AI249" s="10">
        <f t="shared" si="280"/>
        <v>0</v>
      </c>
      <c r="AJ249" s="16">
        <f t="shared" si="281"/>
        <v>0</v>
      </c>
      <c r="AK249" s="6"/>
      <c r="AL249" s="9">
        <f t="shared" si="282"/>
        <v>0</v>
      </c>
      <c r="AM249" s="10">
        <f t="shared" si="283"/>
        <v>0</v>
      </c>
      <c r="AN249" s="10">
        <f t="shared" si="284"/>
        <v>0</v>
      </c>
      <c r="AO249" s="10">
        <f t="shared" si="285"/>
        <v>0</v>
      </c>
      <c r="AP249" s="10">
        <f t="shared" si="286"/>
        <v>0</v>
      </c>
      <c r="AQ249" s="10">
        <f t="shared" si="287"/>
        <v>0</v>
      </c>
      <c r="AR249" s="10">
        <f t="shared" si="288"/>
        <v>0</v>
      </c>
      <c r="AS249" s="16">
        <f t="shared" si="289"/>
        <v>0</v>
      </c>
      <c r="AU249" s="2"/>
      <c r="AV249" s="2"/>
      <c r="AW249" s="2"/>
      <c r="AX249" s="2"/>
      <c r="AY249" s="9">
        <f t="shared" si="290"/>
        <v>222</v>
      </c>
      <c r="AZ249" s="31">
        <f t="shared" si="291"/>
        <v>0</v>
      </c>
      <c r="BA249" s="31">
        <f t="shared" si="260"/>
        <v>42</v>
      </c>
      <c r="BB249" s="10">
        <f t="shared" si="332"/>
        <v>530</v>
      </c>
      <c r="BC249" s="28">
        <f t="shared" si="292"/>
        <v>30</v>
      </c>
      <c r="BD249" s="10">
        <f t="shared" si="293"/>
        <v>500</v>
      </c>
      <c r="BE249" s="10">
        <f t="shared" si="333"/>
        <v>500</v>
      </c>
      <c r="BF249" s="44">
        <f t="shared" si="294"/>
        <v>39000</v>
      </c>
      <c r="BG249" s="80">
        <f t="shared" si="295"/>
        <v>366.20196484190609</v>
      </c>
      <c r="BH249" s="118"/>
      <c r="BI249" s="9">
        <f t="shared" si="296"/>
        <v>0</v>
      </c>
      <c r="BJ249" s="28">
        <f t="shared" si="297"/>
        <v>0</v>
      </c>
      <c r="BK249" s="28">
        <f t="shared" si="298"/>
        <v>0</v>
      </c>
      <c r="BL249" s="28">
        <f t="shared" si="299"/>
        <v>0</v>
      </c>
      <c r="BM249" s="28">
        <f t="shared" si="300"/>
        <v>0</v>
      </c>
      <c r="BN249" s="28">
        <f t="shared" si="301"/>
        <v>0</v>
      </c>
      <c r="BO249" s="36">
        <f t="shared" si="302"/>
        <v>0</v>
      </c>
      <c r="BP249" s="80">
        <f t="shared" si="303"/>
        <v>0</v>
      </c>
      <c r="BQ249" s="9">
        <f t="shared" si="304"/>
        <v>0</v>
      </c>
      <c r="BR249" s="28">
        <f t="shared" si="305"/>
        <v>0</v>
      </c>
      <c r="BS249" s="28">
        <f t="shared" si="306"/>
        <v>0</v>
      </c>
      <c r="BT249" s="28">
        <f t="shared" si="307"/>
        <v>0</v>
      </c>
      <c r="BU249" s="28">
        <f t="shared" si="308"/>
        <v>0</v>
      </c>
      <c r="BV249" s="28">
        <f t="shared" si="309"/>
        <v>0</v>
      </c>
      <c r="BW249" s="36">
        <f t="shared" si="310"/>
        <v>0</v>
      </c>
      <c r="BX249" s="80">
        <f t="shared" si="311"/>
        <v>0</v>
      </c>
      <c r="BY249" s="9">
        <f t="shared" si="312"/>
        <v>222</v>
      </c>
      <c r="BZ249" s="28">
        <f t="shared" si="313"/>
        <v>80.33</v>
      </c>
      <c r="CA249" s="28">
        <f t="shared" si="314"/>
        <v>7</v>
      </c>
      <c r="CB249" s="28">
        <f t="shared" si="315"/>
        <v>73.33</v>
      </c>
      <c r="CC249" s="28">
        <f t="shared" si="316"/>
        <v>1.0907832981941754</v>
      </c>
      <c r="CD249" s="28">
        <f t="shared" si="317"/>
        <v>72.239216701805816</v>
      </c>
      <c r="CE249" s="36">
        <f t="shared" si="318"/>
        <v>582.23076221469944</v>
      </c>
      <c r="CF249" s="80">
        <f t="shared" si="319"/>
        <v>55.503780822170405</v>
      </c>
      <c r="CG249" s="9">
        <f t="shared" si="320"/>
        <v>0</v>
      </c>
      <c r="CH249" s="28">
        <f t="shared" si="321"/>
        <v>0</v>
      </c>
      <c r="CI249" s="28">
        <f t="shared" si="322"/>
        <v>0</v>
      </c>
      <c r="CJ249" s="28">
        <f t="shared" si="323"/>
        <v>0</v>
      </c>
      <c r="CK249" s="28">
        <f t="shared" si="324"/>
        <v>0</v>
      </c>
      <c r="CL249" s="28">
        <f t="shared" si="325"/>
        <v>0</v>
      </c>
      <c r="CM249" s="36">
        <f t="shared" si="326"/>
        <v>0</v>
      </c>
      <c r="CN249" s="80">
        <f t="shared" si="327"/>
        <v>0</v>
      </c>
      <c r="CO249" s="9">
        <f t="shared" si="328"/>
        <v>222</v>
      </c>
      <c r="CP249" s="28">
        <f t="shared" si="329"/>
        <v>516.84651834317924</v>
      </c>
      <c r="CQ249" s="28">
        <f t="shared" si="251"/>
        <v>53.5</v>
      </c>
      <c r="CR249" s="28">
        <f t="shared" si="252"/>
        <v>463.34651834317918</v>
      </c>
      <c r="CS249" s="28">
        <f t="shared" si="253"/>
        <v>15.737886262239108</v>
      </c>
      <c r="CT249" s="28">
        <f t="shared" si="254"/>
        <v>447.60863208094008</v>
      </c>
      <c r="CU249" s="36">
        <f t="shared" si="255"/>
        <v>8995.1231252625239</v>
      </c>
      <c r="CV249" s="122">
        <f t="shared" si="256"/>
        <v>0</v>
      </c>
      <c r="CW249" s="125">
        <f t="shared" si="257"/>
        <v>463.34651834317918</v>
      </c>
      <c r="CX249" s="138">
        <f t="shared" si="258"/>
        <v>1127.1765183431794</v>
      </c>
    </row>
    <row r="250" spans="2:102" x14ac:dyDescent="0.3">
      <c r="B250" s="86">
        <v>223</v>
      </c>
      <c r="C250" s="155">
        <f t="shared" si="261"/>
        <v>1127.1765183431794</v>
      </c>
      <c r="D250" s="10">
        <f t="shared" si="262"/>
        <v>90.5</v>
      </c>
      <c r="E250" s="10">
        <f t="shared" si="263"/>
        <v>1036.6765183431792</v>
      </c>
      <c r="F250" s="10">
        <f t="shared" si="264"/>
        <v>15.962256479128705</v>
      </c>
      <c r="G250" s="10">
        <f t="shared" si="265"/>
        <v>1020.7142618640505</v>
      </c>
      <c r="H250" s="10">
        <f t="shared" si="259"/>
        <v>47556.63962561317</v>
      </c>
      <c r="I250" s="146">
        <f t="shared" si="330"/>
        <v>-1036.6765183431792</v>
      </c>
      <c r="J250" s="147">
        <f t="shared" si="331"/>
        <v>-1127.1765183431794</v>
      </c>
      <c r="S250" s="86">
        <v>223</v>
      </c>
      <c r="T250" s="9">
        <f t="shared" si="266"/>
        <v>0</v>
      </c>
      <c r="U250" s="10">
        <f t="shared" si="267"/>
        <v>0</v>
      </c>
      <c r="V250" s="10">
        <f t="shared" si="268"/>
        <v>0</v>
      </c>
      <c r="W250" s="10">
        <f t="shared" si="269"/>
        <v>0</v>
      </c>
      <c r="X250" s="10">
        <f t="shared" si="270"/>
        <v>0</v>
      </c>
      <c r="Y250" s="10">
        <f t="shared" si="271"/>
        <v>0</v>
      </c>
      <c r="Z250" s="10">
        <f t="shared" si="272"/>
        <v>0</v>
      </c>
      <c r="AA250" s="16">
        <f t="shared" si="273"/>
        <v>0</v>
      </c>
      <c r="AB250" s="6"/>
      <c r="AC250" s="9">
        <f t="shared" si="274"/>
        <v>0</v>
      </c>
      <c r="AD250" s="10">
        <f t="shared" si="275"/>
        <v>0</v>
      </c>
      <c r="AE250" s="10">
        <f t="shared" si="276"/>
        <v>0</v>
      </c>
      <c r="AF250" s="10">
        <f t="shared" si="277"/>
        <v>0</v>
      </c>
      <c r="AG250" s="10">
        <f t="shared" si="278"/>
        <v>0</v>
      </c>
      <c r="AH250" s="10">
        <f t="shared" si="279"/>
        <v>0</v>
      </c>
      <c r="AI250" s="10">
        <f t="shared" si="280"/>
        <v>0</v>
      </c>
      <c r="AJ250" s="16">
        <f t="shared" si="281"/>
        <v>0</v>
      </c>
      <c r="AK250" s="6"/>
      <c r="AL250" s="9">
        <f t="shared" si="282"/>
        <v>0</v>
      </c>
      <c r="AM250" s="10">
        <f t="shared" si="283"/>
        <v>0</v>
      </c>
      <c r="AN250" s="10">
        <f t="shared" si="284"/>
        <v>0</v>
      </c>
      <c r="AO250" s="10">
        <f t="shared" si="285"/>
        <v>0</v>
      </c>
      <c r="AP250" s="10">
        <f t="shared" si="286"/>
        <v>0</v>
      </c>
      <c r="AQ250" s="10">
        <f t="shared" si="287"/>
        <v>0</v>
      </c>
      <c r="AR250" s="10">
        <f t="shared" si="288"/>
        <v>0</v>
      </c>
      <c r="AS250" s="16">
        <f t="shared" si="289"/>
        <v>0</v>
      </c>
      <c r="AU250" s="2"/>
      <c r="AV250" s="2"/>
      <c r="AW250" s="2"/>
      <c r="AX250" s="2"/>
      <c r="AY250" s="9">
        <f t="shared" si="290"/>
        <v>223</v>
      </c>
      <c r="AZ250" s="31">
        <f t="shared" si="291"/>
        <v>0</v>
      </c>
      <c r="BA250" s="31">
        <f t="shared" si="260"/>
        <v>43</v>
      </c>
      <c r="BB250" s="10">
        <f t="shared" si="332"/>
        <v>530</v>
      </c>
      <c r="BC250" s="28">
        <f t="shared" si="292"/>
        <v>30</v>
      </c>
      <c r="BD250" s="10">
        <f t="shared" si="293"/>
        <v>500</v>
      </c>
      <c r="BE250" s="10">
        <f t="shared" si="333"/>
        <v>500</v>
      </c>
      <c r="BF250" s="44">
        <f t="shared" si="294"/>
        <v>38500</v>
      </c>
      <c r="BG250" s="80">
        <f t="shared" si="295"/>
        <v>365.59264376895777</v>
      </c>
      <c r="BH250" s="118"/>
      <c r="BI250" s="9">
        <f t="shared" si="296"/>
        <v>0</v>
      </c>
      <c r="BJ250" s="28">
        <f t="shared" si="297"/>
        <v>0</v>
      </c>
      <c r="BK250" s="28">
        <f t="shared" si="298"/>
        <v>0</v>
      </c>
      <c r="BL250" s="28">
        <f t="shared" si="299"/>
        <v>0</v>
      </c>
      <c r="BM250" s="28">
        <f t="shared" si="300"/>
        <v>0</v>
      </c>
      <c r="BN250" s="28">
        <f t="shared" si="301"/>
        <v>0</v>
      </c>
      <c r="BO250" s="36">
        <f t="shared" si="302"/>
        <v>0</v>
      </c>
      <c r="BP250" s="80">
        <f t="shared" si="303"/>
        <v>0</v>
      </c>
      <c r="BQ250" s="9">
        <f t="shared" si="304"/>
        <v>0</v>
      </c>
      <c r="BR250" s="28">
        <f t="shared" si="305"/>
        <v>0</v>
      </c>
      <c r="BS250" s="28">
        <f t="shared" si="306"/>
        <v>0</v>
      </c>
      <c r="BT250" s="28">
        <f t="shared" si="307"/>
        <v>0</v>
      </c>
      <c r="BU250" s="28">
        <f t="shared" si="308"/>
        <v>0</v>
      </c>
      <c r="BV250" s="28">
        <f t="shared" si="309"/>
        <v>0</v>
      </c>
      <c r="BW250" s="36">
        <f t="shared" si="310"/>
        <v>0</v>
      </c>
      <c r="BX250" s="80">
        <f t="shared" si="311"/>
        <v>0</v>
      </c>
      <c r="BY250" s="9">
        <f t="shared" si="312"/>
        <v>223</v>
      </c>
      <c r="BZ250" s="28">
        <f t="shared" si="313"/>
        <v>80.33</v>
      </c>
      <c r="CA250" s="28">
        <f t="shared" si="314"/>
        <v>7</v>
      </c>
      <c r="CB250" s="28">
        <f t="shared" si="315"/>
        <v>73.33</v>
      </c>
      <c r="CC250" s="28">
        <f t="shared" si="316"/>
        <v>0.97038460369116575</v>
      </c>
      <c r="CD250" s="28">
        <f t="shared" si="317"/>
        <v>72.359615396308826</v>
      </c>
      <c r="CE250" s="36">
        <f t="shared" si="318"/>
        <v>509.87114681839063</v>
      </c>
      <c r="CF250" s="80">
        <f t="shared" si="319"/>
        <v>55.41142844143468</v>
      </c>
      <c r="CG250" s="9">
        <f t="shared" si="320"/>
        <v>0</v>
      </c>
      <c r="CH250" s="28">
        <f t="shared" si="321"/>
        <v>0</v>
      </c>
      <c r="CI250" s="28">
        <f t="shared" si="322"/>
        <v>0</v>
      </c>
      <c r="CJ250" s="28">
        <f t="shared" si="323"/>
        <v>0</v>
      </c>
      <c r="CK250" s="28">
        <f t="shared" si="324"/>
        <v>0</v>
      </c>
      <c r="CL250" s="28">
        <f t="shared" si="325"/>
        <v>0</v>
      </c>
      <c r="CM250" s="36">
        <f t="shared" si="326"/>
        <v>0</v>
      </c>
      <c r="CN250" s="80">
        <f t="shared" si="327"/>
        <v>0</v>
      </c>
      <c r="CO250" s="9">
        <f t="shared" si="328"/>
        <v>223</v>
      </c>
      <c r="CP250" s="28">
        <f t="shared" si="329"/>
        <v>516.84651834317924</v>
      </c>
      <c r="CQ250" s="28">
        <f t="shared" si="251"/>
        <v>53.5</v>
      </c>
      <c r="CR250" s="28">
        <f t="shared" si="252"/>
        <v>463.34651834317918</v>
      </c>
      <c r="CS250" s="28">
        <f t="shared" si="253"/>
        <v>14.991871875437539</v>
      </c>
      <c r="CT250" s="28">
        <f t="shared" si="254"/>
        <v>448.35464646774165</v>
      </c>
      <c r="CU250" s="36">
        <f t="shared" si="255"/>
        <v>8546.7684787947819</v>
      </c>
      <c r="CV250" s="122">
        <f t="shared" si="256"/>
        <v>0</v>
      </c>
      <c r="CW250" s="125">
        <f t="shared" si="257"/>
        <v>463.34651834317918</v>
      </c>
      <c r="CX250" s="138">
        <f t="shared" si="258"/>
        <v>1127.1765183431794</v>
      </c>
    </row>
    <row r="251" spans="2:102" x14ac:dyDescent="0.3">
      <c r="B251" s="86">
        <v>224</v>
      </c>
      <c r="C251" s="155">
        <f t="shared" si="261"/>
        <v>1127.1765183431794</v>
      </c>
      <c r="D251" s="10">
        <f t="shared" si="262"/>
        <v>90.5</v>
      </c>
      <c r="E251" s="10">
        <f t="shared" si="263"/>
        <v>1036.6765183431792</v>
      </c>
      <c r="F251" s="10">
        <f t="shared" si="264"/>
        <v>15.094399376021954</v>
      </c>
      <c r="G251" s="10">
        <f t="shared" si="265"/>
        <v>1021.5821189671572</v>
      </c>
      <c r="H251" s="10">
        <f t="shared" si="259"/>
        <v>46535.057506646015</v>
      </c>
      <c r="I251" s="146">
        <f t="shared" si="330"/>
        <v>-1036.6765183431792</v>
      </c>
      <c r="J251" s="147">
        <f t="shared" si="331"/>
        <v>-1127.1765183431794</v>
      </c>
      <c r="S251" s="86">
        <v>224</v>
      </c>
      <c r="T251" s="9">
        <f t="shared" si="266"/>
        <v>0</v>
      </c>
      <c r="U251" s="10">
        <f t="shared" si="267"/>
        <v>0</v>
      </c>
      <c r="V251" s="10">
        <f t="shared" si="268"/>
        <v>0</v>
      </c>
      <c r="W251" s="10">
        <f t="shared" si="269"/>
        <v>0</v>
      </c>
      <c r="X251" s="10">
        <f t="shared" si="270"/>
        <v>0</v>
      </c>
      <c r="Y251" s="10">
        <f t="shared" si="271"/>
        <v>0</v>
      </c>
      <c r="Z251" s="10">
        <f t="shared" si="272"/>
        <v>0</v>
      </c>
      <c r="AA251" s="16">
        <f t="shared" si="273"/>
        <v>0</v>
      </c>
      <c r="AB251" s="6"/>
      <c r="AC251" s="9">
        <f t="shared" si="274"/>
        <v>0</v>
      </c>
      <c r="AD251" s="10">
        <f t="shared" si="275"/>
        <v>0</v>
      </c>
      <c r="AE251" s="10">
        <f t="shared" si="276"/>
        <v>0</v>
      </c>
      <c r="AF251" s="10">
        <f t="shared" si="277"/>
        <v>0</v>
      </c>
      <c r="AG251" s="10">
        <f t="shared" si="278"/>
        <v>0</v>
      </c>
      <c r="AH251" s="10">
        <f t="shared" si="279"/>
        <v>0</v>
      </c>
      <c r="AI251" s="10">
        <f t="shared" si="280"/>
        <v>0</v>
      </c>
      <c r="AJ251" s="16">
        <f t="shared" si="281"/>
        <v>0</v>
      </c>
      <c r="AK251" s="6"/>
      <c r="AL251" s="9">
        <f t="shared" si="282"/>
        <v>0</v>
      </c>
      <c r="AM251" s="10">
        <f t="shared" si="283"/>
        <v>0</v>
      </c>
      <c r="AN251" s="10">
        <f t="shared" si="284"/>
        <v>0</v>
      </c>
      <c r="AO251" s="10">
        <f t="shared" si="285"/>
        <v>0</v>
      </c>
      <c r="AP251" s="10">
        <f t="shared" si="286"/>
        <v>0</v>
      </c>
      <c r="AQ251" s="10">
        <f t="shared" si="287"/>
        <v>0</v>
      </c>
      <c r="AR251" s="10">
        <f t="shared" si="288"/>
        <v>0</v>
      </c>
      <c r="AS251" s="16">
        <f t="shared" si="289"/>
        <v>0</v>
      </c>
      <c r="AU251" s="2"/>
      <c r="AV251" s="2"/>
      <c r="AW251" s="2"/>
      <c r="AX251" s="2"/>
      <c r="AY251" s="9">
        <f t="shared" si="290"/>
        <v>224</v>
      </c>
      <c r="AZ251" s="31">
        <f t="shared" si="291"/>
        <v>0</v>
      </c>
      <c r="BA251" s="31">
        <f t="shared" si="260"/>
        <v>44</v>
      </c>
      <c r="BB251" s="10">
        <f t="shared" si="332"/>
        <v>530</v>
      </c>
      <c r="BC251" s="28">
        <f t="shared" si="292"/>
        <v>30</v>
      </c>
      <c r="BD251" s="10">
        <f t="shared" si="293"/>
        <v>500</v>
      </c>
      <c r="BE251" s="10">
        <f t="shared" si="333"/>
        <v>500</v>
      </c>
      <c r="BF251" s="44">
        <f t="shared" si="294"/>
        <v>38000</v>
      </c>
      <c r="BG251" s="80">
        <f t="shared" si="295"/>
        <v>364.9843365413887</v>
      </c>
      <c r="BH251" s="118"/>
      <c r="BI251" s="9">
        <f t="shared" si="296"/>
        <v>0</v>
      </c>
      <c r="BJ251" s="28">
        <f t="shared" si="297"/>
        <v>0</v>
      </c>
      <c r="BK251" s="28">
        <f t="shared" si="298"/>
        <v>0</v>
      </c>
      <c r="BL251" s="28">
        <f t="shared" si="299"/>
        <v>0</v>
      </c>
      <c r="BM251" s="28">
        <f t="shared" si="300"/>
        <v>0</v>
      </c>
      <c r="BN251" s="28">
        <f t="shared" si="301"/>
        <v>0</v>
      </c>
      <c r="BO251" s="36">
        <f t="shared" si="302"/>
        <v>0</v>
      </c>
      <c r="BP251" s="80">
        <f t="shared" si="303"/>
        <v>0</v>
      </c>
      <c r="BQ251" s="9">
        <f t="shared" si="304"/>
        <v>0</v>
      </c>
      <c r="BR251" s="28">
        <f t="shared" si="305"/>
        <v>0</v>
      </c>
      <c r="BS251" s="28">
        <f t="shared" si="306"/>
        <v>0</v>
      </c>
      <c r="BT251" s="28">
        <f t="shared" si="307"/>
        <v>0</v>
      </c>
      <c r="BU251" s="28">
        <f t="shared" si="308"/>
        <v>0</v>
      </c>
      <c r="BV251" s="28">
        <f t="shared" si="309"/>
        <v>0</v>
      </c>
      <c r="BW251" s="36">
        <f t="shared" si="310"/>
        <v>0</v>
      </c>
      <c r="BX251" s="80">
        <f t="shared" si="311"/>
        <v>0</v>
      </c>
      <c r="BY251" s="9">
        <f t="shared" si="312"/>
        <v>224</v>
      </c>
      <c r="BZ251" s="28">
        <f t="shared" si="313"/>
        <v>80.33</v>
      </c>
      <c r="CA251" s="28">
        <f t="shared" si="314"/>
        <v>7</v>
      </c>
      <c r="CB251" s="28">
        <f t="shared" si="315"/>
        <v>73.33</v>
      </c>
      <c r="CC251" s="28">
        <f t="shared" si="316"/>
        <v>0.84978524469731775</v>
      </c>
      <c r="CD251" s="28">
        <f t="shared" si="317"/>
        <v>72.480214755302683</v>
      </c>
      <c r="CE251" s="36">
        <f t="shared" si="318"/>
        <v>437.39093206308792</v>
      </c>
      <c r="CF251" s="80">
        <f t="shared" si="319"/>
        <v>55.319229725225952</v>
      </c>
      <c r="CG251" s="9">
        <f t="shared" si="320"/>
        <v>0</v>
      </c>
      <c r="CH251" s="28">
        <f t="shared" si="321"/>
        <v>0</v>
      </c>
      <c r="CI251" s="28">
        <f t="shared" si="322"/>
        <v>0</v>
      </c>
      <c r="CJ251" s="28">
        <f t="shared" si="323"/>
        <v>0</v>
      </c>
      <c r="CK251" s="28">
        <f t="shared" si="324"/>
        <v>0</v>
      </c>
      <c r="CL251" s="28">
        <f t="shared" si="325"/>
        <v>0</v>
      </c>
      <c r="CM251" s="36">
        <f t="shared" si="326"/>
        <v>0</v>
      </c>
      <c r="CN251" s="80">
        <f t="shared" si="327"/>
        <v>0</v>
      </c>
      <c r="CO251" s="9">
        <f t="shared" si="328"/>
        <v>224</v>
      </c>
      <c r="CP251" s="28">
        <f t="shared" si="329"/>
        <v>516.84651834317924</v>
      </c>
      <c r="CQ251" s="28">
        <f t="shared" si="251"/>
        <v>53.5</v>
      </c>
      <c r="CR251" s="28">
        <f t="shared" si="252"/>
        <v>463.34651834317918</v>
      </c>
      <c r="CS251" s="28">
        <f t="shared" si="253"/>
        <v>14.244614131324637</v>
      </c>
      <c r="CT251" s="28">
        <f t="shared" si="254"/>
        <v>449.10190421185456</v>
      </c>
      <c r="CU251" s="36">
        <f t="shared" si="255"/>
        <v>8097.6665745829278</v>
      </c>
      <c r="CV251" s="122">
        <f t="shared" si="256"/>
        <v>0</v>
      </c>
      <c r="CW251" s="125">
        <f t="shared" si="257"/>
        <v>463.34651834317918</v>
      </c>
      <c r="CX251" s="138">
        <f t="shared" si="258"/>
        <v>1127.1765183431794</v>
      </c>
    </row>
    <row r="252" spans="2:102" x14ac:dyDescent="0.3">
      <c r="B252" s="86">
        <v>225</v>
      </c>
      <c r="C252" s="155">
        <f t="shared" si="261"/>
        <v>1127.1765183431794</v>
      </c>
      <c r="D252" s="10">
        <f t="shared" si="262"/>
        <v>90.5</v>
      </c>
      <c r="E252" s="10">
        <f t="shared" si="263"/>
        <v>1036.6765183431792</v>
      </c>
      <c r="F252" s="10">
        <f t="shared" si="264"/>
        <v>14.225095844410028</v>
      </c>
      <c r="G252" s="10">
        <f t="shared" si="265"/>
        <v>1022.4514224987691</v>
      </c>
      <c r="H252" s="10">
        <f t="shared" si="259"/>
        <v>45512.60608414725</v>
      </c>
      <c r="I252" s="146">
        <f t="shared" si="330"/>
        <v>-1036.6765183431792</v>
      </c>
      <c r="J252" s="147">
        <f t="shared" si="331"/>
        <v>-1127.1765183431794</v>
      </c>
      <c r="S252" s="86">
        <v>225</v>
      </c>
      <c r="T252" s="9">
        <f t="shared" si="266"/>
        <v>0</v>
      </c>
      <c r="U252" s="10">
        <f t="shared" si="267"/>
        <v>0</v>
      </c>
      <c r="V252" s="10">
        <f t="shared" si="268"/>
        <v>0</v>
      </c>
      <c r="W252" s="10">
        <f t="shared" si="269"/>
        <v>0</v>
      </c>
      <c r="X252" s="10">
        <f t="shared" si="270"/>
        <v>0</v>
      </c>
      <c r="Y252" s="10">
        <f t="shared" si="271"/>
        <v>0</v>
      </c>
      <c r="Z252" s="10">
        <f t="shared" si="272"/>
        <v>0</v>
      </c>
      <c r="AA252" s="16">
        <f t="shared" si="273"/>
        <v>0</v>
      </c>
      <c r="AB252" s="6"/>
      <c r="AC252" s="9">
        <f t="shared" si="274"/>
        <v>0</v>
      </c>
      <c r="AD252" s="10">
        <f t="shared" si="275"/>
        <v>0</v>
      </c>
      <c r="AE252" s="10">
        <f t="shared" si="276"/>
        <v>0</v>
      </c>
      <c r="AF252" s="10">
        <f t="shared" si="277"/>
        <v>0</v>
      </c>
      <c r="AG252" s="10">
        <f t="shared" si="278"/>
        <v>0</v>
      </c>
      <c r="AH252" s="10">
        <f t="shared" si="279"/>
        <v>0</v>
      </c>
      <c r="AI252" s="10">
        <f t="shared" si="280"/>
        <v>0</v>
      </c>
      <c r="AJ252" s="16">
        <f t="shared" si="281"/>
        <v>0</v>
      </c>
      <c r="AK252" s="6"/>
      <c r="AL252" s="9">
        <f t="shared" si="282"/>
        <v>0</v>
      </c>
      <c r="AM252" s="10">
        <f t="shared" si="283"/>
        <v>0</v>
      </c>
      <c r="AN252" s="10">
        <f t="shared" si="284"/>
        <v>0</v>
      </c>
      <c r="AO252" s="10">
        <f t="shared" si="285"/>
        <v>0</v>
      </c>
      <c r="AP252" s="10">
        <f t="shared" si="286"/>
        <v>0</v>
      </c>
      <c r="AQ252" s="10">
        <f t="shared" si="287"/>
        <v>0</v>
      </c>
      <c r="AR252" s="10">
        <f t="shared" si="288"/>
        <v>0</v>
      </c>
      <c r="AS252" s="16">
        <f t="shared" si="289"/>
        <v>0</v>
      </c>
      <c r="AU252" s="2"/>
      <c r="AV252" s="2"/>
      <c r="AW252" s="2"/>
      <c r="AX252" s="2"/>
      <c r="AY252" s="9">
        <f t="shared" si="290"/>
        <v>225</v>
      </c>
      <c r="AZ252" s="31">
        <f t="shared" si="291"/>
        <v>0</v>
      </c>
      <c r="BA252" s="31">
        <f t="shared" si="260"/>
        <v>45</v>
      </c>
      <c r="BB252" s="10">
        <f t="shared" si="332"/>
        <v>530</v>
      </c>
      <c r="BC252" s="28">
        <f t="shared" si="292"/>
        <v>30</v>
      </c>
      <c r="BD252" s="10">
        <f t="shared" si="293"/>
        <v>500</v>
      </c>
      <c r="BE252" s="10">
        <f t="shared" si="333"/>
        <v>500</v>
      </c>
      <c r="BF252" s="44">
        <f t="shared" si="294"/>
        <v>37500</v>
      </c>
      <c r="BG252" s="80">
        <f t="shared" si="295"/>
        <v>364.37704147226822</v>
      </c>
      <c r="BH252" s="118"/>
      <c r="BI252" s="9">
        <f t="shared" si="296"/>
        <v>0</v>
      </c>
      <c r="BJ252" s="28">
        <f t="shared" si="297"/>
        <v>0</v>
      </c>
      <c r="BK252" s="28">
        <f t="shared" si="298"/>
        <v>0</v>
      </c>
      <c r="BL252" s="28">
        <f t="shared" si="299"/>
        <v>0</v>
      </c>
      <c r="BM252" s="28">
        <f t="shared" si="300"/>
        <v>0</v>
      </c>
      <c r="BN252" s="28">
        <f t="shared" si="301"/>
        <v>0</v>
      </c>
      <c r="BO252" s="36">
        <f t="shared" si="302"/>
        <v>0</v>
      </c>
      <c r="BP252" s="80">
        <f t="shared" si="303"/>
        <v>0</v>
      </c>
      <c r="BQ252" s="9">
        <f t="shared" si="304"/>
        <v>0</v>
      </c>
      <c r="BR252" s="28">
        <f t="shared" si="305"/>
        <v>0</v>
      </c>
      <c r="BS252" s="28">
        <f t="shared" si="306"/>
        <v>0</v>
      </c>
      <c r="BT252" s="28">
        <f t="shared" si="307"/>
        <v>0</v>
      </c>
      <c r="BU252" s="28">
        <f t="shared" si="308"/>
        <v>0</v>
      </c>
      <c r="BV252" s="28">
        <f t="shared" si="309"/>
        <v>0</v>
      </c>
      <c r="BW252" s="36">
        <f t="shared" si="310"/>
        <v>0</v>
      </c>
      <c r="BX252" s="80">
        <f t="shared" si="311"/>
        <v>0</v>
      </c>
      <c r="BY252" s="9">
        <f t="shared" si="312"/>
        <v>225</v>
      </c>
      <c r="BZ252" s="28">
        <f t="shared" si="313"/>
        <v>80.33</v>
      </c>
      <c r="CA252" s="28">
        <f t="shared" si="314"/>
        <v>7</v>
      </c>
      <c r="CB252" s="28">
        <f t="shared" si="315"/>
        <v>73.33</v>
      </c>
      <c r="CC252" s="28">
        <f t="shared" si="316"/>
        <v>0.72898488677181328</v>
      </c>
      <c r="CD252" s="28">
        <f t="shared" si="317"/>
        <v>72.601015113228186</v>
      </c>
      <c r="CE252" s="36">
        <f t="shared" si="318"/>
        <v>364.78991694985973</v>
      </c>
      <c r="CF252" s="80">
        <f t="shared" si="319"/>
        <v>55.227184417862844</v>
      </c>
      <c r="CG252" s="9">
        <f t="shared" si="320"/>
        <v>0</v>
      </c>
      <c r="CH252" s="28">
        <f t="shared" si="321"/>
        <v>0</v>
      </c>
      <c r="CI252" s="28">
        <f t="shared" si="322"/>
        <v>0</v>
      </c>
      <c r="CJ252" s="28">
        <f t="shared" si="323"/>
        <v>0</v>
      </c>
      <c r="CK252" s="28">
        <f t="shared" si="324"/>
        <v>0</v>
      </c>
      <c r="CL252" s="28">
        <f t="shared" si="325"/>
        <v>0</v>
      </c>
      <c r="CM252" s="36">
        <f t="shared" si="326"/>
        <v>0</v>
      </c>
      <c r="CN252" s="80">
        <f t="shared" si="327"/>
        <v>0</v>
      </c>
      <c r="CO252" s="9">
        <f t="shared" si="328"/>
        <v>225</v>
      </c>
      <c r="CP252" s="28">
        <f t="shared" si="329"/>
        <v>516.84651834317924</v>
      </c>
      <c r="CQ252" s="28">
        <f t="shared" si="251"/>
        <v>53.5</v>
      </c>
      <c r="CR252" s="28">
        <f t="shared" si="252"/>
        <v>463.34651834317918</v>
      </c>
      <c r="CS252" s="28">
        <f t="shared" si="253"/>
        <v>13.496110957638214</v>
      </c>
      <c r="CT252" s="28">
        <f t="shared" si="254"/>
        <v>449.85040738554096</v>
      </c>
      <c r="CU252" s="36">
        <f t="shared" si="255"/>
        <v>7647.8161671973867</v>
      </c>
      <c r="CV252" s="122">
        <f t="shared" si="256"/>
        <v>0</v>
      </c>
      <c r="CW252" s="125">
        <f t="shared" si="257"/>
        <v>463.34651834317918</v>
      </c>
      <c r="CX252" s="138">
        <f t="shared" si="258"/>
        <v>1127.1765183431794</v>
      </c>
    </row>
    <row r="253" spans="2:102" x14ac:dyDescent="0.3">
      <c r="B253" s="86">
        <v>226</v>
      </c>
      <c r="C253" s="155">
        <f t="shared" si="261"/>
        <v>1127.1765183431794</v>
      </c>
      <c r="D253" s="10">
        <f t="shared" si="262"/>
        <v>90.5</v>
      </c>
      <c r="E253" s="10">
        <f t="shared" si="263"/>
        <v>1036.6765183431792</v>
      </c>
      <c r="F253" s="10">
        <f t="shared" si="264"/>
        <v>13.354343473578743</v>
      </c>
      <c r="G253" s="10">
        <f t="shared" si="265"/>
        <v>1023.3221748696003</v>
      </c>
      <c r="H253" s="10">
        <f t="shared" si="259"/>
        <v>44489.283909277648</v>
      </c>
      <c r="I253" s="146">
        <f t="shared" si="330"/>
        <v>-1036.6765183431792</v>
      </c>
      <c r="J253" s="147">
        <f t="shared" si="331"/>
        <v>-1127.1765183431794</v>
      </c>
      <c r="S253" s="86">
        <v>226</v>
      </c>
      <c r="T253" s="9">
        <f t="shared" si="266"/>
        <v>0</v>
      </c>
      <c r="U253" s="10">
        <f t="shared" si="267"/>
        <v>0</v>
      </c>
      <c r="V253" s="10">
        <f t="shared" si="268"/>
        <v>0</v>
      </c>
      <c r="W253" s="10">
        <f t="shared" si="269"/>
        <v>0</v>
      </c>
      <c r="X253" s="10">
        <f t="shared" si="270"/>
        <v>0</v>
      </c>
      <c r="Y253" s="10">
        <f t="shared" si="271"/>
        <v>0</v>
      </c>
      <c r="Z253" s="10">
        <f t="shared" si="272"/>
        <v>0</v>
      </c>
      <c r="AA253" s="16">
        <f t="shared" si="273"/>
        <v>0</v>
      </c>
      <c r="AB253" s="6"/>
      <c r="AC253" s="9">
        <f t="shared" si="274"/>
        <v>0</v>
      </c>
      <c r="AD253" s="10">
        <f t="shared" si="275"/>
        <v>0</v>
      </c>
      <c r="AE253" s="10">
        <f t="shared" si="276"/>
        <v>0</v>
      </c>
      <c r="AF253" s="10">
        <f t="shared" si="277"/>
        <v>0</v>
      </c>
      <c r="AG253" s="10">
        <f t="shared" si="278"/>
        <v>0</v>
      </c>
      <c r="AH253" s="10">
        <f t="shared" si="279"/>
        <v>0</v>
      </c>
      <c r="AI253" s="10">
        <f t="shared" si="280"/>
        <v>0</v>
      </c>
      <c r="AJ253" s="16">
        <f t="shared" si="281"/>
        <v>0</v>
      </c>
      <c r="AK253" s="6"/>
      <c r="AL253" s="9">
        <f t="shared" si="282"/>
        <v>0</v>
      </c>
      <c r="AM253" s="10">
        <f t="shared" si="283"/>
        <v>0</v>
      </c>
      <c r="AN253" s="10">
        <f t="shared" si="284"/>
        <v>0</v>
      </c>
      <c r="AO253" s="10">
        <f t="shared" si="285"/>
        <v>0</v>
      </c>
      <c r="AP253" s="10">
        <f t="shared" si="286"/>
        <v>0</v>
      </c>
      <c r="AQ253" s="10">
        <f t="shared" si="287"/>
        <v>0</v>
      </c>
      <c r="AR253" s="10">
        <f t="shared" si="288"/>
        <v>0</v>
      </c>
      <c r="AS253" s="16">
        <f t="shared" si="289"/>
        <v>0</v>
      </c>
      <c r="AU253" s="2"/>
      <c r="AV253" s="2"/>
      <c r="AW253" s="2"/>
      <c r="AX253" s="2"/>
      <c r="AY253" s="9">
        <f t="shared" si="290"/>
        <v>226</v>
      </c>
      <c r="AZ253" s="31">
        <f t="shared" si="291"/>
        <v>0</v>
      </c>
      <c r="BA253" s="31">
        <f t="shared" si="260"/>
        <v>46</v>
      </c>
      <c r="BB253" s="10">
        <f t="shared" si="332"/>
        <v>530</v>
      </c>
      <c r="BC253" s="28">
        <f t="shared" si="292"/>
        <v>30</v>
      </c>
      <c r="BD253" s="10">
        <f t="shared" si="293"/>
        <v>500</v>
      </c>
      <c r="BE253" s="10">
        <f t="shared" si="333"/>
        <v>500</v>
      </c>
      <c r="BF253" s="44">
        <f t="shared" si="294"/>
        <v>37000</v>
      </c>
      <c r="BG253" s="80">
        <f t="shared" si="295"/>
        <v>363.77075687747248</v>
      </c>
      <c r="BH253" s="118"/>
      <c r="BI253" s="9">
        <f t="shared" si="296"/>
        <v>0</v>
      </c>
      <c r="BJ253" s="28">
        <f t="shared" si="297"/>
        <v>0</v>
      </c>
      <c r="BK253" s="28">
        <f t="shared" si="298"/>
        <v>0</v>
      </c>
      <c r="BL253" s="28">
        <f t="shared" si="299"/>
        <v>0</v>
      </c>
      <c r="BM253" s="28">
        <f t="shared" si="300"/>
        <v>0</v>
      </c>
      <c r="BN253" s="28">
        <f t="shared" si="301"/>
        <v>0</v>
      </c>
      <c r="BO253" s="36">
        <f t="shared" si="302"/>
        <v>0</v>
      </c>
      <c r="BP253" s="80">
        <f t="shared" si="303"/>
        <v>0</v>
      </c>
      <c r="BQ253" s="9">
        <f t="shared" si="304"/>
        <v>0</v>
      </c>
      <c r="BR253" s="28">
        <f t="shared" si="305"/>
        <v>0</v>
      </c>
      <c r="BS253" s="28">
        <f t="shared" si="306"/>
        <v>0</v>
      </c>
      <c r="BT253" s="28">
        <f t="shared" si="307"/>
        <v>0</v>
      </c>
      <c r="BU253" s="28">
        <f t="shared" si="308"/>
        <v>0</v>
      </c>
      <c r="BV253" s="28">
        <f t="shared" si="309"/>
        <v>0</v>
      </c>
      <c r="BW253" s="36">
        <f t="shared" si="310"/>
        <v>0</v>
      </c>
      <c r="BX253" s="80">
        <f t="shared" si="311"/>
        <v>0</v>
      </c>
      <c r="BY253" s="9">
        <f t="shared" si="312"/>
        <v>226</v>
      </c>
      <c r="BZ253" s="28">
        <f t="shared" si="313"/>
        <v>80.33</v>
      </c>
      <c r="CA253" s="28">
        <f t="shared" si="314"/>
        <v>7</v>
      </c>
      <c r="CB253" s="28">
        <f t="shared" si="315"/>
        <v>73.33</v>
      </c>
      <c r="CC253" s="28">
        <f t="shared" si="316"/>
        <v>0.60798319491643282</v>
      </c>
      <c r="CD253" s="28">
        <f t="shared" si="317"/>
        <v>72.72201680508357</v>
      </c>
      <c r="CE253" s="36">
        <f t="shared" si="318"/>
        <v>292.06790014477616</v>
      </c>
      <c r="CF253" s="80">
        <f t="shared" si="319"/>
        <v>55.135292264089365</v>
      </c>
      <c r="CG253" s="9">
        <f t="shared" si="320"/>
        <v>0</v>
      </c>
      <c r="CH253" s="28">
        <f t="shared" si="321"/>
        <v>0</v>
      </c>
      <c r="CI253" s="28">
        <f t="shared" si="322"/>
        <v>0</v>
      </c>
      <c r="CJ253" s="28">
        <f t="shared" si="323"/>
        <v>0</v>
      </c>
      <c r="CK253" s="28">
        <f t="shared" si="324"/>
        <v>0</v>
      </c>
      <c r="CL253" s="28">
        <f t="shared" si="325"/>
        <v>0</v>
      </c>
      <c r="CM253" s="36">
        <f t="shared" si="326"/>
        <v>0</v>
      </c>
      <c r="CN253" s="80">
        <f t="shared" si="327"/>
        <v>0</v>
      </c>
      <c r="CO253" s="9">
        <f t="shared" si="328"/>
        <v>226</v>
      </c>
      <c r="CP253" s="28">
        <f t="shared" si="329"/>
        <v>516.84651834317924</v>
      </c>
      <c r="CQ253" s="28">
        <f t="shared" si="251"/>
        <v>53.5</v>
      </c>
      <c r="CR253" s="28">
        <f t="shared" si="252"/>
        <v>463.34651834317918</v>
      </c>
      <c r="CS253" s="28">
        <f t="shared" si="253"/>
        <v>12.74636027866231</v>
      </c>
      <c r="CT253" s="28">
        <f t="shared" si="254"/>
        <v>450.60015806451685</v>
      </c>
      <c r="CU253" s="36">
        <f t="shared" si="255"/>
        <v>7197.2160091328697</v>
      </c>
      <c r="CV253" s="122">
        <f t="shared" si="256"/>
        <v>0</v>
      </c>
      <c r="CW253" s="125">
        <f t="shared" si="257"/>
        <v>463.34651834317918</v>
      </c>
      <c r="CX253" s="138">
        <f t="shared" si="258"/>
        <v>1127.1765183431794</v>
      </c>
    </row>
    <row r="254" spans="2:102" x14ac:dyDescent="0.3">
      <c r="B254" s="86">
        <v>227</v>
      </c>
      <c r="C254" s="155">
        <f t="shared" si="261"/>
        <v>1127.1765183431794</v>
      </c>
      <c r="D254" s="10">
        <f t="shared" si="262"/>
        <v>90.5</v>
      </c>
      <c r="E254" s="10">
        <f t="shared" si="263"/>
        <v>1036.6765183431792</v>
      </c>
      <c r="F254" s="10">
        <f t="shared" si="264"/>
        <v>12.482139848796077</v>
      </c>
      <c r="G254" s="10">
        <f t="shared" si="265"/>
        <v>1024.194378494383</v>
      </c>
      <c r="H254" s="10">
        <f t="shared" si="259"/>
        <v>43465.089530783269</v>
      </c>
      <c r="I254" s="146">
        <f t="shared" si="330"/>
        <v>-1036.6765183431792</v>
      </c>
      <c r="J254" s="147">
        <f t="shared" si="331"/>
        <v>-1127.1765183431794</v>
      </c>
      <c r="S254" s="86">
        <v>227</v>
      </c>
      <c r="T254" s="9">
        <f t="shared" si="266"/>
        <v>0</v>
      </c>
      <c r="U254" s="10">
        <f t="shared" si="267"/>
        <v>0</v>
      </c>
      <c r="V254" s="10">
        <f t="shared" si="268"/>
        <v>0</v>
      </c>
      <c r="W254" s="10">
        <f t="shared" si="269"/>
        <v>0</v>
      </c>
      <c r="X254" s="10">
        <f t="shared" si="270"/>
        <v>0</v>
      </c>
      <c r="Y254" s="10">
        <f t="shared" si="271"/>
        <v>0</v>
      </c>
      <c r="Z254" s="10">
        <f t="shared" si="272"/>
        <v>0</v>
      </c>
      <c r="AA254" s="16">
        <f t="shared" si="273"/>
        <v>0</v>
      </c>
      <c r="AB254" s="6"/>
      <c r="AC254" s="9">
        <f t="shared" si="274"/>
        <v>0</v>
      </c>
      <c r="AD254" s="10">
        <f t="shared" si="275"/>
        <v>0</v>
      </c>
      <c r="AE254" s="10">
        <f t="shared" si="276"/>
        <v>0</v>
      </c>
      <c r="AF254" s="10">
        <f t="shared" si="277"/>
        <v>0</v>
      </c>
      <c r="AG254" s="10">
        <f t="shared" si="278"/>
        <v>0</v>
      </c>
      <c r="AH254" s="10">
        <f t="shared" si="279"/>
        <v>0</v>
      </c>
      <c r="AI254" s="10">
        <f t="shared" si="280"/>
        <v>0</v>
      </c>
      <c r="AJ254" s="16">
        <f t="shared" si="281"/>
        <v>0</v>
      </c>
      <c r="AK254" s="6"/>
      <c r="AL254" s="9">
        <f t="shared" si="282"/>
        <v>0</v>
      </c>
      <c r="AM254" s="10">
        <f t="shared" si="283"/>
        <v>0</v>
      </c>
      <c r="AN254" s="10">
        <f t="shared" si="284"/>
        <v>0</v>
      </c>
      <c r="AO254" s="10">
        <f t="shared" si="285"/>
        <v>0</v>
      </c>
      <c r="AP254" s="10">
        <f t="shared" si="286"/>
        <v>0</v>
      </c>
      <c r="AQ254" s="10">
        <f t="shared" si="287"/>
        <v>0</v>
      </c>
      <c r="AR254" s="10">
        <f t="shared" si="288"/>
        <v>0</v>
      </c>
      <c r="AS254" s="16">
        <f t="shared" si="289"/>
        <v>0</v>
      </c>
      <c r="AU254" s="2"/>
      <c r="AV254" s="2"/>
      <c r="AW254" s="2"/>
      <c r="AX254" s="2"/>
      <c r="AY254" s="9">
        <f t="shared" si="290"/>
        <v>227</v>
      </c>
      <c r="AZ254" s="31">
        <f t="shared" si="291"/>
        <v>0</v>
      </c>
      <c r="BA254" s="31">
        <f t="shared" si="260"/>
        <v>47</v>
      </c>
      <c r="BB254" s="10">
        <f t="shared" si="332"/>
        <v>530</v>
      </c>
      <c r="BC254" s="28">
        <f t="shared" si="292"/>
        <v>30</v>
      </c>
      <c r="BD254" s="10">
        <f t="shared" si="293"/>
        <v>500</v>
      </c>
      <c r="BE254" s="10">
        <f t="shared" si="333"/>
        <v>500</v>
      </c>
      <c r="BF254" s="44">
        <f t="shared" si="294"/>
        <v>36500</v>
      </c>
      <c r="BG254" s="80">
        <f t="shared" si="295"/>
        <v>363.16548107567962</v>
      </c>
      <c r="BH254" s="118"/>
      <c r="BI254" s="9">
        <f t="shared" si="296"/>
        <v>0</v>
      </c>
      <c r="BJ254" s="28">
        <f t="shared" si="297"/>
        <v>0</v>
      </c>
      <c r="BK254" s="28">
        <f t="shared" si="298"/>
        <v>0</v>
      </c>
      <c r="BL254" s="28">
        <f t="shared" si="299"/>
        <v>0</v>
      </c>
      <c r="BM254" s="28">
        <f t="shared" si="300"/>
        <v>0</v>
      </c>
      <c r="BN254" s="28">
        <f t="shared" si="301"/>
        <v>0</v>
      </c>
      <c r="BO254" s="36">
        <f t="shared" si="302"/>
        <v>0</v>
      </c>
      <c r="BP254" s="80">
        <f t="shared" si="303"/>
        <v>0</v>
      </c>
      <c r="BQ254" s="9">
        <f t="shared" si="304"/>
        <v>0</v>
      </c>
      <c r="BR254" s="28">
        <f t="shared" si="305"/>
        <v>0</v>
      </c>
      <c r="BS254" s="28">
        <f t="shared" si="306"/>
        <v>0</v>
      </c>
      <c r="BT254" s="28">
        <f t="shared" si="307"/>
        <v>0</v>
      </c>
      <c r="BU254" s="28">
        <f t="shared" si="308"/>
        <v>0</v>
      </c>
      <c r="BV254" s="28">
        <f t="shared" si="309"/>
        <v>0</v>
      </c>
      <c r="BW254" s="36">
        <f t="shared" si="310"/>
        <v>0</v>
      </c>
      <c r="BX254" s="80">
        <f t="shared" si="311"/>
        <v>0</v>
      </c>
      <c r="BY254" s="9">
        <f t="shared" si="312"/>
        <v>227</v>
      </c>
      <c r="BZ254" s="28">
        <f t="shared" si="313"/>
        <v>80.33</v>
      </c>
      <c r="CA254" s="28">
        <f t="shared" si="314"/>
        <v>7</v>
      </c>
      <c r="CB254" s="28">
        <f t="shared" si="315"/>
        <v>73.33</v>
      </c>
      <c r="CC254" s="28">
        <f t="shared" si="316"/>
        <v>0.48677983357462695</v>
      </c>
      <c r="CD254" s="28">
        <f t="shared" si="317"/>
        <v>72.843220166425368</v>
      </c>
      <c r="CE254" s="36">
        <f t="shared" si="318"/>
        <v>219.22467997835079</v>
      </c>
      <c r="CF254" s="80">
        <f t="shared" si="319"/>
        <v>55.043553009074238</v>
      </c>
      <c r="CG254" s="9">
        <f t="shared" si="320"/>
        <v>0</v>
      </c>
      <c r="CH254" s="28">
        <f t="shared" si="321"/>
        <v>0</v>
      </c>
      <c r="CI254" s="28">
        <f t="shared" si="322"/>
        <v>0</v>
      </c>
      <c r="CJ254" s="28">
        <f t="shared" si="323"/>
        <v>0</v>
      </c>
      <c r="CK254" s="28">
        <f t="shared" si="324"/>
        <v>0</v>
      </c>
      <c r="CL254" s="28">
        <f t="shared" si="325"/>
        <v>0</v>
      </c>
      <c r="CM254" s="36">
        <f t="shared" si="326"/>
        <v>0</v>
      </c>
      <c r="CN254" s="80">
        <f t="shared" si="327"/>
        <v>0</v>
      </c>
      <c r="CO254" s="9">
        <f t="shared" si="328"/>
        <v>227</v>
      </c>
      <c r="CP254" s="28">
        <f t="shared" si="329"/>
        <v>516.84651834317924</v>
      </c>
      <c r="CQ254" s="28">
        <f t="shared" ref="CQ254:CQ317" si="334">IF($S254&gt;$CO$24,0,IF($AT$22=1,TRUNC($CP$24*$P$10*$N$10/12,2)+TRUNC($CP$24*$Q$10*$O$10/12,2),IF($AT$22=2,TRUNC(CU253*$P$10*$N$10/12,2)+TRUNC(CU253*$Q$10*$O$10/12,2),TRUNC(CU253*$P$10*$N$10/12,2)+TRUNC(CU253*$Q$10*$O$10/12,2))))</f>
        <v>53.5</v>
      </c>
      <c r="CR254" s="28">
        <f t="shared" ref="CR254:CR317" si="335">IF($S254&gt;$F$402,0,IF($AT$22&lt;&gt;3,CW254,IF(CO254=$CO$24,CT254+CS254,CP254-CQ254)))</f>
        <v>463.34651834317918</v>
      </c>
      <c r="CS254" s="28">
        <f t="shared" ref="CS254:CS317" si="336">IF($S254&gt;$CO$24,0,CU253*$CQ$24/12)</f>
        <v>11.995360015221451</v>
      </c>
      <c r="CT254" s="28">
        <f t="shared" ref="CT254:CT317" si="337">IF($S254&gt;$CO$24,0,(IF(CO254=$CO$24,CU253,CR254-CS254)))</f>
        <v>451.35115832795771</v>
      </c>
      <c r="CU254" s="36">
        <f t="shared" ref="CU254:CU317" si="338">IF($S254&gt;$CO$24,0,CU253-CT254)</f>
        <v>6745.8648508049118</v>
      </c>
      <c r="CV254" s="122">
        <f t="shared" ref="CV254:CV317" si="339">IF($AT$22=2,CQ254*((1+($CQ$24/12))^(-CO254)),0)</f>
        <v>0</v>
      </c>
      <c r="CW254" s="125">
        <f t="shared" ref="CW254:CW317" si="340">IF($S254&gt;$F$402,0,IF($AT$22&lt;&gt;2,$H$402-U254-AD254-AM254-BB254-BJ254-BR254-BZ254-CH254,$H$402-U254-AD254-AM254-BB254-BJ254-BR254-BZ254-CH254-CQ254))</f>
        <v>463.34651834317918</v>
      </c>
      <c r="CX254" s="138">
        <f t="shared" ref="CX254:CX317" si="341">U254+AD254+AM254+BB254+BJ254+BR254+BZ254+CH254+CP254</f>
        <v>1127.1765183431794</v>
      </c>
    </row>
    <row r="255" spans="2:102" x14ac:dyDescent="0.3">
      <c r="B255" s="86">
        <v>228</v>
      </c>
      <c r="C255" s="155">
        <f t="shared" si="261"/>
        <v>1127.1765183431794</v>
      </c>
      <c r="D255" s="10">
        <f t="shared" si="262"/>
        <v>90.5</v>
      </c>
      <c r="E255" s="10">
        <f t="shared" si="263"/>
        <v>1036.6765183431792</v>
      </c>
      <c r="F255" s="10">
        <f t="shared" si="264"/>
        <v>11.608482551305437</v>
      </c>
      <c r="G255" s="10">
        <f t="shared" si="265"/>
        <v>1025.0680357918736</v>
      </c>
      <c r="H255" s="10">
        <f t="shared" si="259"/>
        <v>42440.021494991386</v>
      </c>
      <c r="I255" s="146">
        <f t="shared" si="330"/>
        <v>-1036.6765183431792</v>
      </c>
      <c r="J255" s="147">
        <f t="shared" si="331"/>
        <v>-1127.1765183431794</v>
      </c>
      <c r="S255" s="86">
        <v>228</v>
      </c>
      <c r="T255" s="9">
        <f t="shared" si="266"/>
        <v>0</v>
      </c>
      <c r="U255" s="10">
        <f t="shared" si="267"/>
        <v>0</v>
      </c>
      <c r="V255" s="10">
        <f t="shared" si="268"/>
        <v>0</v>
      </c>
      <c r="W255" s="10">
        <f t="shared" si="269"/>
        <v>0</v>
      </c>
      <c r="X255" s="10">
        <f t="shared" si="270"/>
        <v>0</v>
      </c>
      <c r="Y255" s="10">
        <f t="shared" si="271"/>
        <v>0</v>
      </c>
      <c r="Z255" s="10">
        <f t="shared" si="272"/>
        <v>0</v>
      </c>
      <c r="AA255" s="16">
        <f t="shared" si="273"/>
        <v>0</v>
      </c>
      <c r="AB255" s="6"/>
      <c r="AC255" s="9">
        <f t="shared" si="274"/>
        <v>0</v>
      </c>
      <c r="AD255" s="10">
        <f t="shared" si="275"/>
        <v>0</v>
      </c>
      <c r="AE255" s="10">
        <f t="shared" si="276"/>
        <v>0</v>
      </c>
      <c r="AF255" s="10">
        <f t="shared" si="277"/>
        <v>0</v>
      </c>
      <c r="AG255" s="10">
        <f t="shared" si="278"/>
        <v>0</v>
      </c>
      <c r="AH255" s="10">
        <f t="shared" si="279"/>
        <v>0</v>
      </c>
      <c r="AI255" s="10">
        <f t="shared" si="280"/>
        <v>0</v>
      </c>
      <c r="AJ255" s="16">
        <f t="shared" si="281"/>
        <v>0</v>
      </c>
      <c r="AK255" s="6"/>
      <c r="AL255" s="9">
        <f t="shared" si="282"/>
        <v>0</v>
      </c>
      <c r="AM255" s="10">
        <f t="shared" si="283"/>
        <v>0</v>
      </c>
      <c r="AN255" s="10">
        <f t="shared" si="284"/>
        <v>0</v>
      </c>
      <c r="AO255" s="10">
        <f t="shared" si="285"/>
        <v>0</v>
      </c>
      <c r="AP255" s="10">
        <f t="shared" si="286"/>
        <v>0</v>
      </c>
      <c r="AQ255" s="10">
        <f t="shared" si="287"/>
        <v>0</v>
      </c>
      <c r="AR255" s="10">
        <f t="shared" si="288"/>
        <v>0</v>
      </c>
      <c r="AS255" s="16">
        <f t="shared" si="289"/>
        <v>0</v>
      </c>
      <c r="AU255" s="2"/>
      <c r="AV255" s="2"/>
      <c r="AW255" s="2"/>
      <c r="AX255" s="2"/>
      <c r="AY255" s="9">
        <f t="shared" si="290"/>
        <v>228</v>
      </c>
      <c r="AZ255" s="31">
        <f t="shared" si="291"/>
        <v>0</v>
      </c>
      <c r="BA255" s="31">
        <f t="shared" si="260"/>
        <v>48</v>
      </c>
      <c r="BB255" s="10">
        <f t="shared" si="332"/>
        <v>530</v>
      </c>
      <c r="BC255" s="28">
        <f t="shared" si="292"/>
        <v>30</v>
      </c>
      <c r="BD255" s="10">
        <f t="shared" si="293"/>
        <v>500</v>
      </c>
      <c r="BE255" s="10">
        <f t="shared" si="333"/>
        <v>500</v>
      </c>
      <c r="BF255" s="44">
        <f t="shared" si="294"/>
        <v>36000</v>
      </c>
      <c r="BG255" s="80">
        <f t="shared" si="295"/>
        <v>362.56121238836567</v>
      </c>
      <c r="BH255" s="118"/>
      <c r="BI255" s="9">
        <f t="shared" si="296"/>
        <v>0</v>
      </c>
      <c r="BJ255" s="28">
        <f t="shared" si="297"/>
        <v>0</v>
      </c>
      <c r="BK255" s="28">
        <f t="shared" si="298"/>
        <v>0</v>
      </c>
      <c r="BL255" s="28">
        <f t="shared" si="299"/>
        <v>0</v>
      </c>
      <c r="BM255" s="28">
        <f t="shared" si="300"/>
        <v>0</v>
      </c>
      <c r="BN255" s="28">
        <f t="shared" si="301"/>
        <v>0</v>
      </c>
      <c r="BO255" s="36">
        <f t="shared" si="302"/>
        <v>0</v>
      </c>
      <c r="BP255" s="80">
        <f t="shared" si="303"/>
        <v>0</v>
      </c>
      <c r="BQ255" s="9">
        <f t="shared" si="304"/>
        <v>0</v>
      </c>
      <c r="BR255" s="28">
        <f t="shared" si="305"/>
        <v>0</v>
      </c>
      <c r="BS255" s="28">
        <f t="shared" si="306"/>
        <v>0</v>
      </c>
      <c r="BT255" s="28">
        <f t="shared" si="307"/>
        <v>0</v>
      </c>
      <c r="BU255" s="28">
        <f t="shared" si="308"/>
        <v>0</v>
      </c>
      <c r="BV255" s="28">
        <f t="shared" si="309"/>
        <v>0</v>
      </c>
      <c r="BW255" s="36">
        <f t="shared" si="310"/>
        <v>0</v>
      </c>
      <c r="BX255" s="80">
        <f t="shared" si="311"/>
        <v>0</v>
      </c>
      <c r="BY255" s="9">
        <f t="shared" si="312"/>
        <v>228</v>
      </c>
      <c r="BZ255" s="28">
        <f t="shared" si="313"/>
        <v>80.33</v>
      </c>
      <c r="CA255" s="28">
        <f t="shared" si="314"/>
        <v>7</v>
      </c>
      <c r="CB255" s="28">
        <f t="shared" si="315"/>
        <v>73.33</v>
      </c>
      <c r="CC255" s="28">
        <f t="shared" si="316"/>
        <v>0.36537446663058465</v>
      </c>
      <c r="CD255" s="28">
        <f t="shared" si="317"/>
        <v>72.964625533369414</v>
      </c>
      <c r="CE255" s="36">
        <f t="shared" si="318"/>
        <v>146.26005444498139</v>
      </c>
      <c r="CF255" s="80">
        <f t="shared" si="319"/>
        <v>54.951966398410214</v>
      </c>
      <c r="CG255" s="9">
        <f t="shared" si="320"/>
        <v>0</v>
      </c>
      <c r="CH255" s="28">
        <f t="shared" si="321"/>
        <v>0</v>
      </c>
      <c r="CI255" s="28">
        <f t="shared" si="322"/>
        <v>0</v>
      </c>
      <c r="CJ255" s="28">
        <f t="shared" si="323"/>
        <v>0</v>
      </c>
      <c r="CK255" s="28">
        <f t="shared" si="324"/>
        <v>0</v>
      </c>
      <c r="CL255" s="28">
        <f t="shared" si="325"/>
        <v>0</v>
      </c>
      <c r="CM255" s="36">
        <f t="shared" si="326"/>
        <v>0</v>
      </c>
      <c r="CN255" s="80">
        <f t="shared" si="327"/>
        <v>0</v>
      </c>
      <c r="CO255" s="9">
        <f t="shared" si="328"/>
        <v>228</v>
      </c>
      <c r="CP255" s="28">
        <f t="shared" si="329"/>
        <v>516.84651834317924</v>
      </c>
      <c r="CQ255" s="28">
        <f t="shared" si="334"/>
        <v>53.5</v>
      </c>
      <c r="CR255" s="28">
        <f t="shared" si="335"/>
        <v>463.34651834317918</v>
      </c>
      <c r="CS255" s="28">
        <f t="shared" si="336"/>
        <v>11.243108084674853</v>
      </c>
      <c r="CT255" s="28">
        <f t="shared" si="337"/>
        <v>452.10341025850431</v>
      </c>
      <c r="CU255" s="36">
        <f t="shared" si="338"/>
        <v>6293.7614405464074</v>
      </c>
      <c r="CV255" s="122">
        <f t="shared" si="339"/>
        <v>0</v>
      </c>
      <c r="CW255" s="125">
        <f t="shared" si="340"/>
        <v>463.34651834317918</v>
      </c>
      <c r="CX255" s="138">
        <f t="shared" si="341"/>
        <v>1127.1765183431794</v>
      </c>
    </row>
    <row r="256" spans="2:102" x14ac:dyDescent="0.3">
      <c r="B256" s="86">
        <v>229</v>
      </c>
      <c r="C256" s="155">
        <f t="shared" si="261"/>
        <v>1127.1765183431794</v>
      </c>
      <c r="D256" s="10">
        <f t="shared" si="262"/>
        <v>90.5</v>
      </c>
      <c r="E256" s="10">
        <f t="shared" si="263"/>
        <v>1036.6765183431792</v>
      </c>
      <c r="F256" s="10">
        <f t="shared" si="264"/>
        <v>10.733369158318981</v>
      </c>
      <c r="G256" s="10">
        <f t="shared" si="265"/>
        <v>1025.9431491848602</v>
      </c>
      <c r="H256" s="10">
        <f t="shared" si="259"/>
        <v>41414.078345806527</v>
      </c>
      <c r="I256" s="146">
        <f t="shared" si="330"/>
        <v>-1036.6765183431792</v>
      </c>
      <c r="J256" s="147">
        <f t="shared" si="331"/>
        <v>-1127.1765183431794</v>
      </c>
      <c r="S256" s="86">
        <v>229</v>
      </c>
      <c r="T256" s="9">
        <f t="shared" si="266"/>
        <v>0</v>
      </c>
      <c r="U256" s="10">
        <f t="shared" si="267"/>
        <v>0</v>
      </c>
      <c r="V256" s="10">
        <f t="shared" si="268"/>
        <v>0</v>
      </c>
      <c r="W256" s="10">
        <f t="shared" si="269"/>
        <v>0</v>
      </c>
      <c r="X256" s="10">
        <f t="shared" si="270"/>
        <v>0</v>
      </c>
      <c r="Y256" s="10">
        <f t="shared" si="271"/>
        <v>0</v>
      </c>
      <c r="Z256" s="10">
        <f t="shared" si="272"/>
        <v>0</v>
      </c>
      <c r="AA256" s="16">
        <f t="shared" si="273"/>
        <v>0</v>
      </c>
      <c r="AB256" s="6"/>
      <c r="AC256" s="9">
        <f t="shared" si="274"/>
        <v>0</v>
      </c>
      <c r="AD256" s="10">
        <f t="shared" si="275"/>
        <v>0</v>
      </c>
      <c r="AE256" s="10">
        <f t="shared" si="276"/>
        <v>0</v>
      </c>
      <c r="AF256" s="10">
        <f t="shared" si="277"/>
        <v>0</v>
      </c>
      <c r="AG256" s="10">
        <f t="shared" si="278"/>
        <v>0</v>
      </c>
      <c r="AH256" s="10">
        <f t="shared" si="279"/>
        <v>0</v>
      </c>
      <c r="AI256" s="10">
        <f t="shared" si="280"/>
        <v>0</v>
      </c>
      <c r="AJ256" s="16">
        <f t="shared" si="281"/>
        <v>0</v>
      </c>
      <c r="AK256" s="6"/>
      <c r="AL256" s="9">
        <f t="shared" si="282"/>
        <v>0</v>
      </c>
      <c r="AM256" s="10">
        <f t="shared" si="283"/>
        <v>0</v>
      </c>
      <c r="AN256" s="10">
        <f t="shared" si="284"/>
        <v>0</v>
      </c>
      <c r="AO256" s="10">
        <f t="shared" si="285"/>
        <v>0</v>
      </c>
      <c r="AP256" s="10">
        <f t="shared" si="286"/>
        <v>0</v>
      </c>
      <c r="AQ256" s="10">
        <f t="shared" si="287"/>
        <v>0</v>
      </c>
      <c r="AR256" s="10">
        <f t="shared" si="288"/>
        <v>0</v>
      </c>
      <c r="AS256" s="16">
        <f t="shared" si="289"/>
        <v>0</v>
      </c>
      <c r="AU256" s="2"/>
      <c r="AV256" s="2"/>
      <c r="AW256" s="2"/>
      <c r="AX256" s="2"/>
      <c r="AY256" s="9">
        <f t="shared" si="290"/>
        <v>229</v>
      </c>
      <c r="AZ256" s="31">
        <f t="shared" si="291"/>
        <v>0</v>
      </c>
      <c r="BA256" s="31">
        <f t="shared" si="260"/>
        <v>49</v>
      </c>
      <c r="BB256" s="10">
        <f t="shared" si="332"/>
        <v>530</v>
      </c>
      <c r="BC256" s="28">
        <f t="shared" si="292"/>
        <v>30</v>
      </c>
      <c r="BD256" s="10">
        <f t="shared" si="293"/>
        <v>500</v>
      </c>
      <c r="BE256" s="10">
        <f t="shared" si="333"/>
        <v>500</v>
      </c>
      <c r="BF256" s="44">
        <f t="shared" si="294"/>
        <v>35500</v>
      </c>
      <c r="BG256" s="80">
        <f t="shared" si="295"/>
        <v>361.95794913979927</v>
      </c>
      <c r="BH256" s="118"/>
      <c r="BI256" s="9">
        <f t="shared" si="296"/>
        <v>0</v>
      </c>
      <c r="BJ256" s="28">
        <f t="shared" si="297"/>
        <v>0</v>
      </c>
      <c r="BK256" s="28">
        <f t="shared" si="298"/>
        <v>0</v>
      </c>
      <c r="BL256" s="28">
        <f t="shared" si="299"/>
        <v>0</v>
      </c>
      <c r="BM256" s="28">
        <f t="shared" si="300"/>
        <v>0</v>
      </c>
      <c r="BN256" s="28">
        <f t="shared" si="301"/>
        <v>0</v>
      </c>
      <c r="BO256" s="36">
        <f t="shared" si="302"/>
        <v>0</v>
      </c>
      <c r="BP256" s="80">
        <f t="shared" si="303"/>
        <v>0</v>
      </c>
      <c r="BQ256" s="9">
        <f t="shared" si="304"/>
        <v>0</v>
      </c>
      <c r="BR256" s="28">
        <f t="shared" si="305"/>
        <v>0</v>
      </c>
      <c r="BS256" s="28">
        <f t="shared" si="306"/>
        <v>0</v>
      </c>
      <c r="BT256" s="28">
        <f t="shared" si="307"/>
        <v>0</v>
      </c>
      <c r="BU256" s="28">
        <f t="shared" si="308"/>
        <v>0</v>
      </c>
      <c r="BV256" s="28">
        <f t="shared" si="309"/>
        <v>0</v>
      </c>
      <c r="BW256" s="36">
        <f t="shared" si="310"/>
        <v>0</v>
      </c>
      <c r="BX256" s="80">
        <f t="shared" si="311"/>
        <v>0</v>
      </c>
      <c r="BY256" s="9">
        <f t="shared" si="312"/>
        <v>229</v>
      </c>
      <c r="BZ256" s="28">
        <f t="shared" si="313"/>
        <v>80.33</v>
      </c>
      <c r="CA256" s="28">
        <f t="shared" si="314"/>
        <v>7</v>
      </c>
      <c r="CB256" s="28">
        <f t="shared" si="315"/>
        <v>73.33</v>
      </c>
      <c r="CC256" s="28">
        <f t="shared" si="316"/>
        <v>0.24376675740830234</v>
      </c>
      <c r="CD256" s="28">
        <f t="shared" si="317"/>
        <v>73.086233242591689</v>
      </c>
      <c r="CE256" s="36">
        <f t="shared" si="318"/>
        <v>73.173821202389703</v>
      </c>
      <c r="CF256" s="80">
        <f t="shared" si="319"/>
        <v>54.860532178113353</v>
      </c>
      <c r="CG256" s="9">
        <f t="shared" si="320"/>
        <v>0</v>
      </c>
      <c r="CH256" s="28">
        <f t="shared" si="321"/>
        <v>0</v>
      </c>
      <c r="CI256" s="28">
        <f t="shared" si="322"/>
        <v>0</v>
      </c>
      <c r="CJ256" s="28">
        <f t="shared" si="323"/>
        <v>0</v>
      </c>
      <c r="CK256" s="28">
        <f t="shared" si="324"/>
        <v>0</v>
      </c>
      <c r="CL256" s="28">
        <f t="shared" si="325"/>
        <v>0</v>
      </c>
      <c r="CM256" s="36">
        <f t="shared" si="326"/>
        <v>0</v>
      </c>
      <c r="CN256" s="80">
        <f t="shared" si="327"/>
        <v>0</v>
      </c>
      <c r="CO256" s="9">
        <f t="shared" si="328"/>
        <v>229</v>
      </c>
      <c r="CP256" s="28">
        <f t="shared" si="329"/>
        <v>516.84651834317924</v>
      </c>
      <c r="CQ256" s="28">
        <f t="shared" si="334"/>
        <v>53.5</v>
      </c>
      <c r="CR256" s="28">
        <f t="shared" si="335"/>
        <v>463.34651834317918</v>
      </c>
      <c r="CS256" s="28">
        <f t="shared" si="336"/>
        <v>10.489602400910679</v>
      </c>
      <c r="CT256" s="28">
        <f t="shared" si="337"/>
        <v>452.85691594226853</v>
      </c>
      <c r="CU256" s="36">
        <f t="shared" si="338"/>
        <v>5840.9045246041387</v>
      </c>
      <c r="CV256" s="122">
        <f t="shared" si="339"/>
        <v>0</v>
      </c>
      <c r="CW256" s="125">
        <f t="shared" si="340"/>
        <v>463.34651834317918</v>
      </c>
      <c r="CX256" s="138">
        <f t="shared" si="341"/>
        <v>1127.1765183431794</v>
      </c>
    </row>
    <row r="257" spans="2:102" x14ac:dyDescent="0.3">
      <c r="B257" s="86">
        <v>230</v>
      </c>
      <c r="C257" s="155">
        <f t="shared" si="261"/>
        <v>1127.1765183431792</v>
      </c>
      <c r="D257" s="10">
        <f t="shared" si="262"/>
        <v>90.5</v>
      </c>
      <c r="E257" s="10">
        <f t="shared" si="263"/>
        <v>1036.6765183431792</v>
      </c>
      <c r="F257" s="10">
        <f t="shared" si="264"/>
        <v>9.8567972430108792</v>
      </c>
      <c r="G257" s="10">
        <f t="shared" si="265"/>
        <v>1026.8197211001684</v>
      </c>
      <c r="H257" s="10">
        <f t="shared" si="259"/>
        <v>40387.258624706359</v>
      </c>
      <c r="I257" s="146">
        <f t="shared" si="330"/>
        <v>-1036.6765183431792</v>
      </c>
      <c r="J257" s="147">
        <f t="shared" si="331"/>
        <v>-1127.1765183431792</v>
      </c>
      <c r="S257" s="86">
        <v>230</v>
      </c>
      <c r="T257" s="9">
        <f t="shared" si="266"/>
        <v>0</v>
      </c>
      <c r="U257" s="10">
        <f t="shared" si="267"/>
        <v>0</v>
      </c>
      <c r="V257" s="10">
        <f t="shared" si="268"/>
        <v>0</v>
      </c>
      <c r="W257" s="10">
        <f t="shared" si="269"/>
        <v>0</v>
      </c>
      <c r="X257" s="10">
        <f t="shared" si="270"/>
        <v>0</v>
      </c>
      <c r="Y257" s="10">
        <f t="shared" si="271"/>
        <v>0</v>
      </c>
      <c r="Z257" s="10">
        <f t="shared" si="272"/>
        <v>0</v>
      </c>
      <c r="AA257" s="16">
        <f t="shared" si="273"/>
        <v>0</v>
      </c>
      <c r="AB257" s="6"/>
      <c r="AC257" s="9">
        <f t="shared" si="274"/>
        <v>0</v>
      </c>
      <c r="AD257" s="10">
        <f t="shared" si="275"/>
        <v>0</v>
      </c>
      <c r="AE257" s="10">
        <f t="shared" si="276"/>
        <v>0</v>
      </c>
      <c r="AF257" s="10">
        <f t="shared" si="277"/>
        <v>0</v>
      </c>
      <c r="AG257" s="10">
        <f t="shared" si="278"/>
        <v>0</v>
      </c>
      <c r="AH257" s="10">
        <f t="shared" si="279"/>
        <v>0</v>
      </c>
      <c r="AI257" s="10">
        <f t="shared" si="280"/>
        <v>0</v>
      </c>
      <c r="AJ257" s="16">
        <f t="shared" si="281"/>
        <v>0</v>
      </c>
      <c r="AK257" s="6"/>
      <c r="AL257" s="9">
        <f t="shared" si="282"/>
        <v>0</v>
      </c>
      <c r="AM257" s="10">
        <f t="shared" si="283"/>
        <v>0</v>
      </c>
      <c r="AN257" s="10">
        <f t="shared" si="284"/>
        <v>0</v>
      </c>
      <c r="AO257" s="10">
        <f t="shared" si="285"/>
        <v>0</v>
      </c>
      <c r="AP257" s="10">
        <f t="shared" si="286"/>
        <v>0</v>
      </c>
      <c r="AQ257" s="10">
        <f t="shared" si="287"/>
        <v>0</v>
      </c>
      <c r="AR257" s="10">
        <f t="shared" si="288"/>
        <v>0</v>
      </c>
      <c r="AS257" s="16">
        <f t="shared" si="289"/>
        <v>0</v>
      </c>
      <c r="AU257" s="2"/>
      <c r="AV257" s="2"/>
      <c r="AW257" s="2"/>
      <c r="AX257" s="2"/>
      <c r="AY257" s="9">
        <f t="shared" si="290"/>
        <v>230</v>
      </c>
      <c r="AZ257" s="31">
        <f t="shared" si="291"/>
        <v>0</v>
      </c>
      <c r="BA257" s="31">
        <f t="shared" si="260"/>
        <v>50</v>
      </c>
      <c r="BB257" s="10">
        <f t="shared" si="332"/>
        <v>530</v>
      </c>
      <c r="BC257" s="28">
        <f t="shared" si="292"/>
        <v>30</v>
      </c>
      <c r="BD257" s="10">
        <f t="shared" si="293"/>
        <v>500</v>
      </c>
      <c r="BE257" s="10">
        <f t="shared" si="333"/>
        <v>500</v>
      </c>
      <c r="BF257" s="44">
        <f t="shared" si="294"/>
        <v>35000</v>
      </c>
      <c r="BG257" s="80">
        <f t="shared" si="295"/>
        <v>361.35568965703766</v>
      </c>
      <c r="BH257" s="118"/>
      <c r="BI257" s="9">
        <f t="shared" si="296"/>
        <v>0</v>
      </c>
      <c r="BJ257" s="28">
        <f t="shared" si="297"/>
        <v>0</v>
      </c>
      <c r="BK257" s="28">
        <f t="shared" si="298"/>
        <v>0</v>
      </c>
      <c r="BL257" s="28">
        <f t="shared" si="299"/>
        <v>0</v>
      </c>
      <c r="BM257" s="28">
        <f t="shared" si="300"/>
        <v>0</v>
      </c>
      <c r="BN257" s="28">
        <f t="shared" si="301"/>
        <v>0</v>
      </c>
      <c r="BO257" s="36">
        <f t="shared" si="302"/>
        <v>0</v>
      </c>
      <c r="BP257" s="80">
        <f t="shared" si="303"/>
        <v>0</v>
      </c>
      <c r="BQ257" s="9">
        <f t="shared" si="304"/>
        <v>0</v>
      </c>
      <c r="BR257" s="28">
        <f t="shared" si="305"/>
        <v>0</v>
      </c>
      <c r="BS257" s="28">
        <f t="shared" si="306"/>
        <v>0</v>
      </c>
      <c r="BT257" s="28">
        <f t="shared" si="307"/>
        <v>0</v>
      </c>
      <c r="BU257" s="28">
        <f t="shared" si="308"/>
        <v>0</v>
      </c>
      <c r="BV257" s="28">
        <f t="shared" si="309"/>
        <v>0</v>
      </c>
      <c r="BW257" s="36">
        <f t="shared" si="310"/>
        <v>0</v>
      </c>
      <c r="BX257" s="80">
        <f t="shared" si="311"/>
        <v>0</v>
      </c>
      <c r="BY257" s="9">
        <f t="shared" si="312"/>
        <v>230</v>
      </c>
      <c r="BZ257" s="28">
        <f t="shared" si="313"/>
        <v>80.295777571060356</v>
      </c>
      <c r="CA257" s="28">
        <f t="shared" si="314"/>
        <v>7</v>
      </c>
      <c r="CB257" s="28">
        <f t="shared" si="315"/>
        <v>73.295777571060356</v>
      </c>
      <c r="CC257" s="28">
        <f t="shared" si="316"/>
        <v>0.1219563686706495</v>
      </c>
      <c r="CD257" s="28">
        <f t="shared" si="317"/>
        <v>73.173821202389703</v>
      </c>
      <c r="CE257" s="36">
        <f t="shared" si="318"/>
        <v>0</v>
      </c>
      <c r="CF257" s="80">
        <f t="shared" si="319"/>
        <v>54.745917133469078</v>
      </c>
      <c r="CG257" s="9">
        <f t="shared" si="320"/>
        <v>0</v>
      </c>
      <c r="CH257" s="28">
        <f t="shared" si="321"/>
        <v>0</v>
      </c>
      <c r="CI257" s="28">
        <f t="shared" si="322"/>
        <v>0</v>
      </c>
      <c r="CJ257" s="28">
        <f t="shared" si="323"/>
        <v>0</v>
      </c>
      <c r="CK257" s="28">
        <f t="shared" si="324"/>
        <v>0</v>
      </c>
      <c r="CL257" s="28">
        <f t="shared" si="325"/>
        <v>0</v>
      </c>
      <c r="CM257" s="36">
        <f t="shared" si="326"/>
        <v>0</v>
      </c>
      <c r="CN257" s="80">
        <f t="shared" si="327"/>
        <v>0</v>
      </c>
      <c r="CO257" s="9">
        <f t="shared" si="328"/>
        <v>230</v>
      </c>
      <c r="CP257" s="28">
        <f t="shared" si="329"/>
        <v>516.88074077211877</v>
      </c>
      <c r="CQ257" s="28">
        <f t="shared" si="334"/>
        <v>53.5</v>
      </c>
      <c r="CR257" s="28">
        <f t="shared" si="335"/>
        <v>463.38074077211883</v>
      </c>
      <c r="CS257" s="28">
        <f t="shared" si="336"/>
        <v>9.7348408743402306</v>
      </c>
      <c r="CT257" s="28">
        <f t="shared" si="337"/>
        <v>453.64589989777858</v>
      </c>
      <c r="CU257" s="36">
        <f t="shared" si="338"/>
        <v>5387.25862470636</v>
      </c>
      <c r="CV257" s="122">
        <f t="shared" si="339"/>
        <v>0</v>
      </c>
      <c r="CW257" s="125">
        <f t="shared" si="340"/>
        <v>463.38074077211883</v>
      </c>
      <c r="CX257" s="138">
        <f t="shared" si="341"/>
        <v>1127.1765183431792</v>
      </c>
    </row>
    <row r="258" spans="2:102" x14ac:dyDescent="0.3">
      <c r="B258" s="86">
        <v>231</v>
      </c>
      <c r="C258" s="155">
        <f t="shared" si="261"/>
        <v>1127.1765183431792</v>
      </c>
      <c r="D258" s="10">
        <f t="shared" si="262"/>
        <v>83.5</v>
      </c>
      <c r="E258" s="10">
        <f t="shared" si="263"/>
        <v>1043.6765183431792</v>
      </c>
      <c r="F258" s="10">
        <f t="shared" si="264"/>
        <v>8.9787643745106003</v>
      </c>
      <c r="G258" s="10">
        <f t="shared" si="265"/>
        <v>1034.6977539686686</v>
      </c>
      <c r="H258" s="10">
        <f t="shared" si="259"/>
        <v>39352.560870737689</v>
      </c>
      <c r="I258" s="146">
        <f t="shared" si="330"/>
        <v>-1043.6765183431792</v>
      </c>
      <c r="J258" s="147">
        <f t="shared" si="331"/>
        <v>-1127.1765183431792</v>
      </c>
      <c r="S258" s="86">
        <v>231</v>
      </c>
      <c r="T258" s="9">
        <f t="shared" si="266"/>
        <v>0</v>
      </c>
      <c r="U258" s="10">
        <f t="shared" si="267"/>
        <v>0</v>
      </c>
      <c r="V258" s="10">
        <f t="shared" si="268"/>
        <v>0</v>
      </c>
      <c r="W258" s="10">
        <f t="shared" si="269"/>
        <v>0</v>
      </c>
      <c r="X258" s="10">
        <f t="shared" si="270"/>
        <v>0</v>
      </c>
      <c r="Y258" s="10">
        <f t="shared" si="271"/>
        <v>0</v>
      </c>
      <c r="Z258" s="10">
        <f t="shared" si="272"/>
        <v>0</v>
      </c>
      <c r="AA258" s="16">
        <f t="shared" si="273"/>
        <v>0</v>
      </c>
      <c r="AB258" s="6"/>
      <c r="AC258" s="9">
        <f t="shared" si="274"/>
        <v>0</v>
      </c>
      <c r="AD258" s="10">
        <f t="shared" si="275"/>
        <v>0</v>
      </c>
      <c r="AE258" s="10">
        <f t="shared" si="276"/>
        <v>0</v>
      </c>
      <c r="AF258" s="10">
        <f t="shared" si="277"/>
        <v>0</v>
      </c>
      <c r="AG258" s="10">
        <f t="shared" si="278"/>
        <v>0</v>
      </c>
      <c r="AH258" s="10">
        <f t="shared" si="279"/>
        <v>0</v>
      </c>
      <c r="AI258" s="10">
        <f t="shared" si="280"/>
        <v>0</v>
      </c>
      <c r="AJ258" s="16">
        <f t="shared" si="281"/>
        <v>0</v>
      </c>
      <c r="AK258" s="6"/>
      <c r="AL258" s="9">
        <f t="shared" si="282"/>
        <v>0</v>
      </c>
      <c r="AM258" s="10">
        <f t="shared" si="283"/>
        <v>0</v>
      </c>
      <c r="AN258" s="10">
        <f t="shared" si="284"/>
        <v>0</v>
      </c>
      <c r="AO258" s="10">
        <f t="shared" si="285"/>
        <v>0</v>
      </c>
      <c r="AP258" s="10">
        <f t="shared" si="286"/>
        <v>0</v>
      </c>
      <c r="AQ258" s="10">
        <f t="shared" si="287"/>
        <v>0</v>
      </c>
      <c r="AR258" s="10">
        <f t="shared" si="288"/>
        <v>0</v>
      </c>
      <c r="AS258" s="16">
        <f t="shared" si="289"/>
        <v>0</v>
      </c>
      <c r="AU258" s="2"/>
      <c r="AV258" s="2"/>
      <c r="AW258" s="2"/>
      <c r="AX258" s="2"/>
      <c r="AY258" s="9">
        <f t="shared" si="290"/>
        <v>231</v>
      </c>
      <c r="AZ258" s="31">
        <f t="shared" si="291"/>
        <v>0</v>
      </c>
      <c r="BA258" s="31">
        <f t="shared" si="260"/>
        <v>51</v>
      </c>
      <c r="BB258" s="10">
        <f t="shared" si="332"/>
        <v>530</v>
      </c>
      <c r="BC258" s="28">
        <f t="shared" si="292"/>
        <v>30</v>
      </c>
      <c r="BD258" s="10">
        <f t="shared" si="293"/>
        <v>500</v>
      </c>
      <c r="BE258" s="10">
        <f t="shared" si="333"/>
        <v>500</v>
      </c>
      <c r="BF258" s="44">
        <f t="shared" si="294"/>
        <v>34500</v>
      </c>
      <c r="BG258" s="80">
        <f t="shared" si="295"/>
        <v>360.75443226992098</v>
      </c>
      <c r="BH258" s="118"/>
      <c r="BI258" s="9">
        <f t="shared" si="296"/>
        <v>0</v>
      </c>
      <c r="BJ258" s="28">
        <f t="shared" si="297"/>
        <v>0</v>
      </c>
      <c r="BK258" s="28">
        <f t="shared" si="298"/>
        <v>0</v>
      </c>
      <c r="BL258" s="28">
        <f t="shared" si="299"/>
        <v>0</v>
      </c>
      <c r="BM258" s="28">
        <f t="shared" si="300"/>
        <v>0</v>
      </c>
      <c r="BN258" s="28">
        <f t="shared" si="301"/>
        <v>0</v>
      </c>
      <c r="BO258" s="36">
        <f t="shared" si="302"/>
        <v>0</v>
      </c>
      <c r="BP258" s="80">
        <f t="shared" si="303"/>
        <v>0</v>
      </c>
      <c r="BQ258" s="9">
        <f t="shared" si="304"/>
        <v>0</v>
      </c>
      <c r="BR258" s="28">
        <f t="shared" si="305"/>
        <v>0</v>
      </c>
      <c r="BS258" s="28">
        <f t="shared" si="306"/>
        <v>0</v>
      </c>
      <c r="BT258" s="28">
        <f t="shared" si="307"/>
        <v>0</v>
      </c>
      <c r="BU258" s="28">
        <f t="shared" si="308"/>
        <v>0</v>
      </c>
      <c r="BV258" s="28">
        <f t="shared" si="309"/>
        <v>0</v>
      </c>
      <c r="BW258" s="36">
        <f t="shared" si="310"/>
        <v>0</v>
      </c>
      <c r="BX258" s="80">
        <f t="shared" si="311"/>
        <v>0</v>
      </c>
      <c r="BY258" s="9">
        <f t="shared" si="312"/>
        <v>0</v>
      </c>
      <c r="BZ258" s="28">
        <f t="shared" si="313"/>
        <v>0</v>
      </c>
      <c r="CA258" s="28">
        <f t="shared" si="314"/>
        <v>0</v>
      </c>
      <c r="CB258" s="28">
        <f t="shared" si="315"/>
        <v>0</v>
      </c>
      <c r="CC258" s="28">
        <f t="shared" si="316"/>
        <v>0</v>
      </c>
      <c r="CD258" s="28">
        <f t="shared" si="317"/>
        <v>0</v>
      </c>
      <c r="CE258" s="36">
        <f t="shared" si="318"/>
        <v>0</v>
      </c>
      <c r="CF258" s="80">
        <f t="shared" si="319"/>
        <v>0</v>
      </c>
      <c r="CG258" s="9">
        <f t="shared" si="320"/>
        <v>0</v>
      </c>
      <c r="CH258" s="28">
        <f t="shared" si="321"/>
        <v>0</v>
      </c>
      <c r="CI258" s="28">
        <f t="shared" si="322"/>
        <v>0</v>
      </c>
      <c r="CJ258" s="28">
        <f t="shared" si="323"/>
        <v>0</v>
      </c>
      <c r="CK258" s="28">
        <f t="shared" si="324"/>
        <v>0</v>
      </c>
      <c r="CL258" s="28">
        <f t="shared" si="325"/>
        <v>0</v>
      </c>
      <c r="CM258" s="36">
        <f t="shared" si="326"/>
        <v>0</v>
      </c>
      <c r="CN258" s="80">
        <f t="shared" si="327"/>
        <v>0</v>
      </c>
      <c r="CO258" s="9">
        <f t="shared" si="328"/>
        <v>231</v>
      </c>
      <c r="CP258" s="28">
        <f t="shared" si="329"/>
        <v>597.17651834317917</v>
      </c>
      <c r="CQ258" s="28">
        <f t="shared" si="334"/>
        <v>53.5</v>
      </c>
      <c r="CR258" s="28">
        <f t="shared" si="335"/>
        <v>543.67651834317917</v>
      </c>
      <c r="CS258" s="28">
        <f t="shared" si="336"/>
        <v>8.9787643745106003</v>
      </c>
      <c r="CT258" s="28">
        <f t="shared" si="337"/>
        <v>534.69775396866862</v>
      </c>
      <c r="CU258" s="36">
        <f t="shared" si="338"/>
        <v>4852.5608707376914</v>
      </c>
      <c r="CV258" s="122">
        <f t="shared" si="339"/>
        <v>0</v>
      </c>
      <c r="CW258" s="125">
        <f t="shared" si="340"/>
        <v>543.67651834317917</v>
      </c>
      <c r="CX258" s="138">
        <f t="shared" si="341"/>
        <v>1127.1765183431792</v>
      </c>
    </row>
    <row r="259" spans="2:102" x14ac:dyDescent="0.3">
      <c r="B259" s="86">
        <v>232</v>
      </c>
      <c r="C259" s="155">
        <f t="shared" si="261"/>
        <v>1127.1765183431792</v>
      </c>
      <c r="D259" s="10">
        <f t="shared" si="262"/>
        <v>83.5</v>
      </c>
      <c r="E259" s="10">
        <f t="shared" si="263"/>
        <v>1043.6765183431792</v>
      </c>
      <c r="F259" s="10">
        <f t="shared" si="264"/>
        <v>8.0876014512294869</v>
      </c>
      <c r="G259" s="10">
        <f t="shared" si="265"/>
        <v>1035.5889168919498</v>
      </c>
      <c r="H259" s="10">
        <f t="shared" si="259"/>
        <v>38316.971953845743</v>
      </c>
      <c r="I259" s="146">
        <f t="shared" si="330"/>
        <v>-1043.6765183431792</v>
      </c>
      <c r="J259" s="147">
        <f t="shared" si="331"/>
        <v>-1127.1765183431792</v>
      </c>
      <c r="S259" s="86">
        <v>232</v>
      </c>
      <c r="T259" s="9">
        <f t="shared" si="266"/>
        <v>0</v>
      </c>
      <c r="U259" s="10">
        <f t="shared" si="267"/>
        <v>0</v>
      </c>
      <c r="V259" s="10">
        <f t="shared" si="268"/>
        <v>0</v>
      </c>
      <c r="W259" s="10">
        <f t="shared" si="269"/>
        <v>0</v>
      </c>
      <c r="X259" s="10">
        <f t="shared" si="270"/>
        <v>0</v>
      </c>
      <c r="Y259" s="10">
        <f t="shared" si="271"/>
        <v>0</v>
      </c>
      <c r="Z259" s="10">
        <f t="shared" si="272"/>
        <v>0</v>
      </c>
      <c r="AA259" s="16">
        <f t="shared" si="273"/>
        <v>0</v>
      </c>
      <c r="AB259" s="6"/>
      <c r="AC259" s="9">
        <f t="shared" si="274"/>
        <v>0</v>
      </c>
      <c r="AD259" s="10">
        <f t="shared" si="275"/>
        <v>0</v>
      </c>
      <c r="AE259" s="10">
        <f t="shared" si="276"/>
        <v>0</v>
      </c>
      <c r="AF259" s="10">
        <f t="shared" si="277"/>
        <v>0</v>
      </c>
      <c r="AG259" s="10">
        <f t="shared" si="278"/>
        <v>0</v>
      </c>
      <c r="AH259" s="10">
        <f t="shared" si="279"/>
        <v>0</v>
      </c>
      <c r="AI259" s="10">
        <f t="shared" si="280"/>
        <v>0</v>
      </c>
      <c r="AJ259" s="16">
        <f t="shared" si="281"/>
        <v>0</v>
      </c>
      <c r="AK259" s="6"/>
      <c r="AL259" s="9">
        <f t="shared" si="282"/>
        <v>0</v>
      </c>
      <c r="AM259" s="10">
        <f t="shared" si="283"/>
        <v>0</v>
      </c>
      <c r="AN259" s="10">
        <f t="shared" si="284"/>
        <v>0</v>
      </c>
      <c r="AO259" s="10">
        <f t="shared" si="285"/>
        <v>0</v>
      </c>
      <c r="AP259" s="10">
        <f t="shared" si="286"/>
        <v>0</v>
      </c>
      <c r="AQ259" s="10">
        <f t="shared" si="287"/>
        <v>0</v>
      </c>
      <c r="AR259" s="10">
        <f t="shared" si="288"/>
        <v>0</v>
      </c>
      <c r="AS259" s="16">
        <f t="shared" si="289"/>
        <v>0</v>
      </c>
      <c r="AU259" s="2"/>
      <c r="AV259" s="2"/>
      <c r="AW259" s="2"/>
      <c r="AX259" s="2"/>
      <c r="AY259" s="9">
        <f t="shared" si="290"/>
        <v>232</v>
      </c>
      <c r="AZ259" s="31">
        <f t="shared" si="291"/>
        <v>0</v>
      </c>
      <c r="BA259" s="31">
        <f t="shared" si="260"/>
        <v>52</v>
      </c>
      <c r="BB259" s="10">
        <f t="shared" si="332"/>
        <v>530</v>
      </c>
      <c r="BC259" s="28">
        <f t="shared" si="292"/>
        <v>30</v>
      </c>
      <c r="BD259" s="10">
        <f t="shared" si="293"/>
        <v>500</v>
      </c>
      <c r="BE259" s="10">
        <f t="shared" si="333"/>
        <v>500</v>
      </c>
      <c r="BF259" s="44">
        <f t="shared" si="294"/>
        <v>34000</v>
      </c>
      <c r="BG259" s="80">
        <f t="shared" si="295"/>
        <v>360.15417531106914</v>
      </c>
      <c r="BH259" s="118"/>
      <c r="BI259" s="9">
        <f t="shared" si="296"/>
        <v>0</v>
      </c>
      <c r="BJ259" s="28">
        <f t="shared" si="297"/>
        <v>0</v>
      </c>
      <c r="BK259" s="28">
        <f t="shared" si="298"/>
        <v>0</v>
      </c>
      <c r="BL259" s="28">
        <f t="shared" si="299"/>
        <v>0</v>
      </c>
      <c r="BM259" s="28">
        <f t="shared" si="300"/>
        <v>0</v>
      </c>
      <c r="BN259" s="28">
        <f t="shared" si="301"/>
        <v>0</v>
      </c>
      <c r="BO259" s="36">
        <f t="shared" si="302"/>
        <v>0</v>
      </c>
      <c r="BP259" s="80">
        <f t="shared" si="303"/>
        <v>0</v>
      </c>
      <c r="BQ259" s="9">
        <f t="shared" si="304"/>
        <v>0</v>
      </c>
      <c r="BR259" s="28">
        <f t="shared" si="305"/>
        <v>0</v>
      </c>
      <c r="BS259" s="28">
        <f t="shared" si="306"/>
        <v>0</v>
      </c>
      <c r="BT259" s="28">
        <f t="shared" si="307"/>
        <v>0</v>
      </c>
      <c r="BU259" s="28">
        <f t="shared" si="308"/>
        <v>0</v>
      </c>
      <c r="BV259" s="28">
        <f t="shared" si="309"/>
        <v>0</v>
      </c>
      <c r="BW259" s="36">
        <f t="shared" si="310"/>
        <v>0</v>
      </c>
      <c r="BX259" s="80">
        <f t="shared" si="311"/>
        <v>0</v>
      </c>
      <c r="BY259" s="9">
        <f t="shared" si="312"/>
        <v>0</v>
      </c>
      <c r="BZ259" s="28">
        <f t="shared" si="313"/>
        <v>0</v>
      </c>
      <c r="CA259" s="28">
        <f t="shared" si="314"/>
        <v>0</v>
      </c>
      <c r="CB259" s="28">
        <f t="shared" si="315"/>
        <v>0</v>
      </c>
      <c r="CC259" s="28">
        <f t="shared" si="316"/>
        <v>0</v>
      </c>
      <c r="CD259" s="28">
        <f t="shared" si="317"/>
        <v>0</v>
      </c>
      <c r="CE259" s="36">
        <f t="shared" si="318"/>
        <v>0</v>
      </c>
      <c r="CF259" s="80">
        <f t="shared" si="319"/>
        <v>0</v>
      </c>
      <c r="CG259" s="9">
        <f t="shared" si="320"/>
        <v>0</v>
      </c>
      <c r="CH259" s="28">
        <f t="shared" si="321"/>
        <v>0</v>
      </c>
      <c r="CI259" s="28">
        <f t="shared" si="322"/>
        <v>0</v>
      </c>
      <c r="CJ259" s="28">
        <f t="shared" si="323"/>
        <v>0</v>
      </c>
      <c r="CK259" s="28">
        <f t="shared" si="324"/>
        <v>0</v>
      </c>
      <c r="CL259" s="28">
        <f t="shared" si="325"/>
        <v>0</v>
      </c>
      <c r="CM259" s="36">
        <f t="shared" si="326"/>
        <v>0</v>
      </c>
      <c r="CN259" s="80">
        <f t="shared" si="327"/>
        <v>0</v>
      </c>
      <c r="CO259" s="9">
        <f t="shared" si="328"/>
        <v>232</v>
      </c>
      <c r="CP259" s="28">
        <f t="shared" si="329"/>
        <v>597.17651834317917</v>
      </c>
      <c r="CQ259" s="28">
        <f t="shared" si="334"/>
        <v>53.5</v>
      </c>
      <c r="CR259" s="28">
        <f t="shared" si="335"/>
        <v>543.67651834317917</v>
      </c>
      <c r="CS259" s="28">
        <f t="shared" si="336"/>
        <v>8.0876014512294869</v>
      </c>
      <c r="CT259" s="28">
        <f t="shared" si="337"/>
        <v>535.58891689194968</v>
      </c>
      <c r="CU259" s="36">
        <f t="shared" si="338"/>
        <v>4316.9719538457421</v>
      </c>
      <c r="CV259" s="122">
        <f t="shared" si="339"/>
        <v>0</v>
      </c>
      <c r="CW259" s="125">
        <f t="shared" si="340"/>
        <v>543.67651834317917</v>
      </c>
      <c r="CX259" s="138">
        <f t="shared" si="341"/>
        <v>1127.1765183431792</v>
      </c>
    </row>
    <row r="260" spans="2:102" x14ac:dyDescent="0.3">
      <c r="B260" s="86">
        <v>233</v>
      </c>
      <c r="C260" s="155">
        <f t="shared" si="261"/>
        <v>1127.1765183431792</v>
      </c>
      <c r="D260" s="10">
        <f t="shared" si="262"/>
        <v>83.5</v>
      </c>
      <c r="E260" s="10">
        <f t="shared" si="263"/>
        <v>1043.6765183431792</v>
      </c>
      <c r="F260" s="10">
        <f t="shared" si="264"/>
        <v>7.19495325640957</v>
      </c>
      <c r="G260" s="10">
        <f t="shared" si="265"/>
        <v>1036.4815650867695</v>
      </c>
      <c r="H260" s="10">
        <f t="shared" si="259"/>
        <v>37280.490388758975</v>
      </c>
      <c r="I260" s="146">
        <f t="shared" si="330"/>
        <v>-1043.6765183431792</v>
      </c>
      <c r="J260" s="147">
        <f t="shared" si="331"/>
        <v>-1127.1765183431792</v>
      </c>
      <c r="S260" s="86">
        <v>233</v>
      </c>
      <c r="T260" s="9">
        <f t="shared" si="266"/>
        <v>0</v>
      </c>
      <c r="U260" s="10">
        <f t="shared" si="267"/>
        <v>0</v>
      </c>
      <c r="V260" s="10">
        <f t="shared" si="268"/>
        <v>0</v>
      </c>
      <c r="W260" s="10">
        <f t="shared" si="269"/>
        <v>0</v>
      </c>
      <c r="X260" s="10">
        <f t="shared" si="270"/>
        <v>0</v>
      </c>
      <c r="Y260" s="10">
        <f t="shared" si="271"/>
        <v>0</v>
      </c>
      <c r="Z260" s="10">
        <f t="shared" si="272"/>
        <v>0</v>
      </c>
      <c r="AA260" s="16">
        <f t="shared" si="273"/>
        <v>0</v>
      </c>
      <c r="AB260" s="6"/>
      <c r="AC260" s="9">
        <f t="shared" si="274"/>
        <v>0</v>
      </c>
      <c r="AD260" s="10">
        <f t="shared" si="275"/>
        <v>0</v>
      </c>
      <c r="AE260" s="10">
        <f t="shared" si="276"/>
        <v>0</v>
      </c>
      <c r="AF260" s="10">
        <f t="shared" si="277"/>
        <v>0</v>
      </c>
      <c r="AG260" s="10">
        <f t="shared" si="278"/>
        <v>0</v>
      </c>
      <c r="AH260" s="10">
        <f t="shared" si="279"/>
        <v>0</v>
      </c>
      <c r="AI260" s="10">
        <f t="shared" si="280"/>
        <v>0</v>
      </c>
      <c r="AJ260" s="16">
        <f t="shared" si="281"/>
        <v>0</v>
      </c>
      <c r="AK260" s="6"/>
      <c r="AL260" s="9">
        <f t="shared" si="282"/>
        <v>0</v>
      </c>
      <c r="AM260" s="10">
        <f t="shared" si="283"/>
        <v>0</v>
      </c>
      <c r="AN260" s="10">
        <f t="shared" si="284"/>
        <v>0</v>
      </c>
      <c r="AO260" s="10">
        <f t="shared" si="285"/>
        <v>0</v>
      </c>
      <c r="AP260" s="10">
        <f t="shared" si="286"/>
        <v>0</v>
      </c>
      <c r="AQ260" s="10">
        <f t="shared" si="287"/>
        <v>0</v>
      </c>
      <c r="AR260" s="10">
        <f t="shared" si="288"/>
        <v>0</v>
      </c>
      <c r="AS260" s="16">
        <f t="shared" si="289"/>
        <v>0</v>
      </c>
      <c r="AU260" s="2"/>
      <c r="AV260" s="2"/>
      <c r="AW260" s="2"/>
      <c r="AX260" s="2"/>
      <c r="AY260" s="9">
        <f t="shared" si="290"/>
        <v>233</v>
      </c>
      <c r="AZ260" s="31">
        <f t="shared" si="291"/>
        <v>0</v>
      </c>
      <c r="BA260" s="31">
        <f t="shared" si="260"/>
        <v>53</v>
      </c>
      <c r="BB260" s="10">
        <f t="shared" si="332"/>
        <v>530</v>
      </c>
      <c r="BC260" s="28">
        <f t="shared" si="292"/>
        <v>30</v>
      </c>
      <c r="BD260" s="10">
        <f t="shared" si="293"/>
        <v>500</v>
      </c>
      <c r="BE260" s="10">
        <f t="shared" si="333"/>
        <v>500</v>
      </c>
      <c r="BF260" s="44">
        <f t="shared" si="294"/>
        <v>33500</v>
      </c>
      <c r="BG260" s="80">
        <f t="shared" si="295"/>
        <v>359.55491711587615</v>
      </c>
      <c r="BH260" s="118"/>
      <c r="BI260" s="9">
        <f t="shared" si="296"/>
        <v>0</v>
      </c>
      <c r="BJ260" s="28">
        <f t="shared" si="297"/>
        <v>0</v>
      </c>
      <c r="BK260" s="28">
        <f t="shared" si="298"/>
        <v>0</v>
      </c>
      <c r="BL260" s="28">
        <f t="shared" si="299"/>
        <v>0</v>
      </c>
      <c r="BM260" s="28">
        <f t="shared" si="300"/>
        <v>0</v>
      </c>
      <c r="BN260" s="28">
        <f t="shared" si="301"/>
        <v>0</v>
      </c>
      <c r="BO260" s="36">
        <f t="shared" si="302"/>
        <v>0</v>
      </c>
      <c r="BP260" s="80">
        <f t="shared" si="303"/>
        <v>0</v>
      </c>
      <c r="BQ260" s="9">
        <f t="shared" si="304"/>
        <v>0</v>
      </c>
      <c r="BR260" s="28">
        <f t="shared" si="305"/>
        <v>0</v>
      </c>
      <c r="BS260" s="28">
        <f t="shared" si="306"/>
        <v>0</v>
      </c>
      <c r="BT260" s="28">
        <f t="shared" si="307"/>
        <v>0</v>
      </c>
      <c r="BU260" s="28">
        <f t="shared" si="308"/>
        <v>0</v>
      </c>
      <c r="BV260" s="28">
        <f t="shared" si="309"/>
        <v>0</v>
      </c>
      <c r="BW260" s="36">
        <f t="shared" si="310"/>
        <v>0</v>
      </c>
      <c r="BX260" s="80">
        <f t="shared" si="311"/>
        <v>0</v>
      </c>
      <c r="BY260" s="9">
        <f t="shared" si="312"/>
        <v>0</v>
      </c>
      <c r="BZ260" s="28">
        <f t="shared" si="313"/>
        <v>0</v>
      </c>
      <c r="CA260" s="28">
        <f t="shared" si="314"/>
        <v>0</v>
      </c>
      <c r="CB260" s="28">
        <f t="shared" si="315"/>
        <v>0</v>
      </c>
      <c r="CC260" s="28">
        <f t="shared" si="316"/>
        <v>0</v>
      </c>
      <c r="CD260" s="28">
        <f t="shared" si="317"/>
        <v>0</v>
      </c>
      <c r="CE260" s="36">
        <f t="shared" si="318"/>
        <v>0</v>
      </c>
      <c r="CF260" s="80">
        <f t="shared" si="319"/>
        <v>0</v>
      </c>
      <c r="CG260" s="9">
        <f t="shared" si="320"/>
        <v>0</v>
      </c>
      <c r="CH260" s="28">
        <f t="shared" si="321"/>
        <v>0</v>
      </c>
      <c r="CI260" s="28">
        <f t="shared" si="322"/>
        <v>0</v>
      </c>
      <c r="CJ260" s="28">
        <f t="shared" si="323"/>
        <v>0</v>
      </c>
      <c r="CK260" s="28">
        <f t="shared" si="324"/>
        <v>0</v>
      </c>
      <c r="CL260" s="28">
        <f t="shared" si="325"/>
        <v>0</v>
      </c>
      <c r="CM260" s="36">
        <f t="shared" si="326"/>
        <v>0</v>
      </c>
      <c r="CN260" s="80">
        <f t="shared" si="327"/>
        <v>0</v>
      </c>
      <c r="CO260" s="9">
        <f t="shared" si="328"/>
        <v>233</v>
      </c>
      <c r="CP260" s="28">
        <f t="shared" si="329"/>
        <v>597.17651834317917</v>
      </c>
      <c r="CQ260" s="28">
        <f t="shared" si="334"/>
        <v>53.5</v>
      </c>
      <c r="CR260" s="28">
        <f t="shared" si="335"/>
        <v>543.67651834317917</v>
      </c>
      <c r="CS260" s="28">
        <f t="shared" si="336"/>
        <v>7.19495325640957</v>
      </c>
      <c r="CT260" s="28">
        <f t="shared" si="337"/>
        <v>536.48156508676959</v>
      </c>
      <c r="CU260" s="36">
        <f t="shared" si="338"/>
        <v>3780.4903887589726</v>
      </c>
      <c r="CV260" s="122">
        <f t="shared" si="339"/>
        <v>0</v>
      </c>
      <c r="CW260" s="125">
        <f t="shared" si="340"/>
        <v>543.67651834317917</v>
      </c>
      <c r="CX260" s="138">
        <f t="shared" si="341"/>
        <v>1127.1765183431792</v>
      </c>
    </row>
    <row r="261" spans="2:102" x14ac:dyDescent="0.3">
      <c r="B261" s="86">
        <v>234</v>
      </c>
      <c r="C261" s="155">
        <f t="shared" si="261"/>
        <v>1127.1765183431792</v>
      </c>
      <c r="D261" s="10">
        <f t="shared" si="262"/>
        <v>83.5</v>
      </c>
      <c r="E261" s="10">
        <f t="shared" si="263"/>
        <v>1043.6765183431792</v>
      </c>
      <c r="F261" s="10">
        <f t="shared" si="264"/>
        <v>6.3008173145982873</v>
      </c>
      <c r="G261" s="10">
        <f t="shared" si="265"/>
        <v>1037.3757010285808</v>
      </c>
      <c r="H261" s="10">
        <f t="shared" si="259"/>
        <v>36243.114687730391</v>
      </c>
      <c r="I261" s="146">
        <f t="shared" si="330"/>
        <v>-1043.6765183431792</v>
      </c>
      <c r="J261" s="147">
        <f t="shared" si="331"/>
        <v>-1127.1765183431792</v>
      </c>
      <c r="S261" s="86">
        <v>234</v>
      </c>
      <c r="T261" s="9">
        <f t="shared" si="266"/>
        <v>0</v>
      </c>
      <c r="U261" s="10">
        <f t="shared" si="267"/>
        <v>0</v>
      </c>
      <c r="V261" s="10">
        <f t="shared" si="268"/>
        <v>0</v>
      </c>
      <c r="W261" s="10">
        <f t="shared" si="269"/>
        <v>0</v>
      </c>
      <c r="X261" s="10">
        <f t="shared" si="270"/>
        <v>0</v>
      </c>
      <c r="Y261" s="10">
        <f t="shared" si="271"/>
        <v>0</v>
      </c>
      <c r="Z261" s="10">
        <f t="shared" si="272"/>
        <v>0</v>
      </c>
      <c r="AA261" s="16">
        <f t="shared" si="273"/>
        <v>0</v>
      </c>
      <c r="AB261" s="6"/>
      <c r="AC261" s="9">
        <f t="shared" si="274"/>
        <v>0</v>
      </c>
      <c r="AD261" s="10">
        <f t="shared" si="275"/>
        <v>0</v>
      </c>
      <c r="AE261" s="10">
        <f t="shared" si="276"/>
        <v>0</v>
      </c>
      <c r="AF261" s="10">
        <f t="shared" si="277"/>
        <v>0</v>
      </c>
      <c r="AG261" s="10">
        <f t="shared" si="278"/>
        <v>0</v>
      </c>
      <c r="AH261" s="10">
        <f t="shared" si="279"/>
        <v>0</v>
      </c>
      <c r="AI261" s="10">
        <f t="shared" si="280"/>
        <v>0</v>
      </c>
      <c r="AJ261" s="16">
        <f t="shared" si="281"/>
        <v>0</v>
      </c>
      <c r="AK261" s="6"/>
      <c r="AL261" s="9">
        <f t="shared" si="282"/>
        <v>0</v>
      </c>
      <c r="AM261" s="10">
        <f t="shared" si="283"/>
        <v>0</v>
      </c>
      <c r="AN261" s="10">
        <f t="shared" si="284"/>
        <v>0</v>
      </c>
      <c r="AO261" s="10">
        <f t="shared" si="285"/>
        <v>0</v>
      </c>
      <c r="AP261" s="10">
        <f t="shared" si="286"/>
        <v>0</v>
      </c>
      <c r="AQ261" s="10">
        <f t="shared" si="287"/>
        <v>0</v>
      </c>
      <c r="AR261" s="10">
        <f t="shared" si="288"/>
        <v>0</v>
      </c>
      <c r="AS261" s="16">
        <f t="shared" si="289"/>
        <v>0</v>
      </c>
      <c r="AU261" s="2"/>
      <c r="AV261" s="2"/>
      <c r="AW261" s="2"/>
      <c r="AX261" s="2"/>
      <c r="AY261" s="9">
        <f t="shared" si="290"/>
        <v>234</v>
      </c>
      <c r="AZ261" s="31">
        <f t="shared" si="291"/>
        <v>0</v>
      </c>
      <c r="BA261" s="31">
        <f t="shared" si="260"/>
        <v>54</v>
      </c>
      <c r="BB261" s="10">
        <f t="shared" si="332"/>
        <v>530</v>
      </c>
      <c r="BC261" s="28">
        <f t="shared" si="292"/>
        <v>30</v>
      </c>
      <c r="BD261" s="10">
        <f t="shared" si="293"/>
        <v>500</v>
      </c>
      <c r="BE261" s="10">
        <f t="shared" si="333"/>
        <v>500</v>
      </c>
      <c r="BF261" s="44">
        <f t="shared" si="294"/>
        <v>33000</v>
      </c>
      <c r="BG261" s="80">
        <f t="shared" si="295"/>
        <v>358.95665602250529</v>
      </c>
      <c r="BH261" s="118"/>
      <c r="BI261" s="9">
        <f t="shared" si="296"/>
        <v>0</v>
      </c>
      <c r="BJ261" s="28">
        <f t="shared" si="297"/>
        <v>0</v>
      </c>
      <c r="BK261" s="28">
        <f t="shared" si="298"/>
        <v>0</v>
      </c>
      <c r="BL261" s="28">
        <f t="shared" si="299"/>
        <v>0</v>
      </c>
      <c r="BM261" s="28">
        <f t="shared" si="300"/>
        <v>0</v>
      </c>
      <c r="BN261" s="28">
        <f t="shared" si="301"/>
        <v>0</v>
      </c>
      <c r="BO261" s="36">
        <f t="shared" si="302"/>
        <v>0</v>
      </c>
      <c r="BP261" s="80">
        <f t="shared" si="303"/>
        <v>0</v>
      </c>
      <c r="BQ261" s="9">
        <f t="shared" si="304"/>
        <v>0</v>
      </c>
      <c r="BR261" s="28">
        <f t="shared" si="305"/>
        <v>0</v>
      </c>
      <c r="BS261" s="28">
        <f t="shared" si="306"/>
        <v>0</v>
      </c>
      <c r="BT261" s="28">
        <f t="shared" si="307"/>
        <v>0</v>
      </c>
      <c r="BU261" s="28">
        <f t="shared" si="308"/>
        <v>0</v>
      </c>
      <c r="BV261" s="28">
        <f t="shared" si="309"/>
        <v>0</v>
      </c>
      <c r="BW261" s="36">
        <f t="shared" si="310"/>
        <v>0</v>
      </c>
      <c r="BX261" s="80">
        <f t="shared" si="311"/>
        <v>0</v>
      </c>
      <c r="BY261" s="9">
        <f t="shared" si="312"/>
        <v>0</v>
      </c>
      <c r="BZ261" s="28">
        <f t="shared" si="313"/>
        <v>0</v>
      </c>
      <c r="CA261" s="28">
        <f t="shared" si="314"/>
        <v>0</v>
      </c>
      <c r="CB261" s="28">
        <f t="shared" si="315"/>
        <v>0</v>
      </c>
      <c r="CC261" s="28">
        <f t="shared" si="316"/>
        <v>0</v>
      </c>
      <c r="CD261" s="28">
        <f t="shared" si="317"/>
        <v>0</v>
      </c>
      <c r="CE261" s="36">
        <f t="shared" si="318"/>
        <v>0</v>
      </c>
      <c r="CF261" s="80">
        <f t="shared" si="319"/>
        <v>0</v>
      </c>
      <c r="CG261" s="9">
        <f t="shared" si="320"/>
        <v>0</v>
      </c>
      <c r="CH261" s="28">
        <f t="shared" si="321"/>
        <v>0</v>
      </c>
      <c r="CI261" s="28">
        <f t="shared" si="322"/>
        <v>0</v>
      </c>
      <c r="CJ261" s="28">
        <f t="shared" si="323"/>
        <v>0</v>
      </c>
      <c r="CK261" s="28">
        <f t="shared" si="324"/>
        <v>0</v>
      </c>
      <c r="CL261" s="28">
        <f t="shared" si="325"/>
        <v>0</v>
      </c>
      <c r="CM261" s="36">
        <f t="shared" si="326"/>
        <v>0</v>
      </c>
      <c r="CN261" s="80">
        <f t="shared" si="327"/>
        <v>0</v>
      </c>
      <c r="CO261" s="9">
        <f t="shared" si="328"/>
        <v>234</v>
      </c>
      <c r="CP261" s="28">
        <f t="shared" si="329"/>
        <v>597.17651834317917</v>
      </c>
      <c r="CQ261" s="28">
        <f t="shared" si="334"/>
        <v>53.5</v>
      </c>
      <c r="CR261" s="28">
        <f t="shared" si="335"/>
        <v>543.67651834317917</v>
      </c>
      <c r="CS261" s="28">
        <f t="shared" si="336"/>
        <v>6.3008173145982873</v>
      </c>
      <c r="CT261" s="28">
        <f t="shared" si="337"/>
        <v>537.37570102858092</v>
      </c>
      <c r="CU261" s="36">
        <f t="shared" si="338"/>
        <v>3243.1146877303918</v>
      </c>
      <c r="CV261" s="122">
        <f t="shared" si="339"/>
        <v>0</v>
      </c>
      <c r="CW261" s="125">
        <f t="shared" si="340"/>
        <v>543.67651834317917</v>
      </c>
      <c r="CX261" s="138">
        <f t="shared" si="341"/>
        <v>1127.1765183431792</v>
      </c>
    </row>
    <row r="262" spans="2:102" x14ac:dyDescent="0.3">
      <c r="B262" s="86">
        <v>235</v>
      </c>
      <c r="C262" s="155">
        <f t="shared" si="261"/>
        <v>1127.1765183431792</v>
      </c>
      <c r="D262" s="10">
        <f t="shared" si="262"/>
        <v>83.5</v>
      </c>
      <c r="E262" s="10">
        <f t="shared" si="263"/>
        <v>1043.6765183431792</v>
      </c>
      <c r="F262" s="10">
        <f t="shared" si="264"/>
        <v>5.4051911462173194</v>
      </c>
      <c r="G262" s="10">
        <f t="shared" si="265"/>
        <v>1038.2713271969619</v>
      </c>
      <c r="H262" s="10">
        <f t="shared" si="259"/>
        <v>35204.843360533428</v>
      </c>
      <c r="I262" s="146">
        <f t="shared" si="330"/>
        <v>-1043.6765183431792</v>
      </c>
      <c r="J262" s="147">
        <f t="shared" si="331"/>
        <v>-1127.1765183431792</v>
      </c>
      <c r="S262" s="86">
        <v>235</v>
      </c>
      <c r="T262" s="9">
        <f t="shared" si="266"/>
        <v>0</v>
      </c>
      <c r="U262" s="10">
        <f t="shared" si="267"/>
        <v>0</v>
      </c>
      <c r="V262" s="10">
        <f t="shared" si="268"/>
        <v>0</v>
      </c>
      <c r="W262" s="10">
        <f t="shared" si="269"/>
        <v>0</v>
      </c>
      <c r="X262" s="10">
        <f t="shared" si="270"/>
        <v>0</v>
      </c>
      <c r="Y262" s="10">
        <f t="shared" si="271"/>
        <v>0</v>
      </c>
      <c r="Z262" s="10">
        <f t="shared" si="272"/>
        <v>0</v>
      </c>
      <c r="AA262" s="16">
        <f t="shared" si="273"/>
        <v>0</v>
      </c>
      <c r="AB262" s="6"/>
      <c r="AC262" s="9">
        <f t="shared" si="274"/>
        <v>0</v>
      </c>
      <c r="AD262" s="10">
        <f t="shared" si="275"/>
        <v>0</v>
      </c>
      <c r="AE262" s="10">
        <f t="shared" si="276"/>
        <v>0</v>
      </c>
      <c r="AF262" s="10">
        <f t="shared" si="277"/>
        <v>0</v>
      </c>
      <c r="AG262" s="10">
        <f t="shared" si="278"/>
        <v>0</v>
      </c>
      <c r="AH262" s="10">
        <f t="shared" si="279"/>
        <v>0</v>
      </c>
      <c r="AI262" s="10">
        <f t="shared" si="280"/>
        <v>0</v>
      </c>
      <c r="AJ262" s="16">
        <f t="shared" si="281"/>
        <v>0</v>
      </c>
      <c r="AK262" s="6"/>
      <c r="AL262" s="9">
        <f t="shared" si="282"/>
        <v>0</v>
      </c>
      <c r="AM262" s="10">
        <f t="shared" si="283"/>
        <v>0</v>
      </c>
      <c r="AN262" s="10">
        <f t="shared" si="284"/>
        <v>0</v>
      </c>
      <c r="AO262" s="10">
        <f t="shared" si="285"/>
        <v>0</v>
      </c>
      <c r="AP262" s="10">
        <f t="shared" si="286"/>
        <v>0</v>
      </c>
      <c r="AQ262" s="10">
        <f t="shared" si="287"/>
        <v>0</v>
      </c>
      <c r="AR262" s="10">
        <f t="shared" si="288"/>
        <v>0</v>
      </c>
      <c r="AS262" s="16">
        <f t="shared" si="289"/>
        <v>0</v>
      </c>
      <c r="AU262" s="2"/>
      <c r="AV262" s="2"/>
      <c r="AW262" s="2"/>
      <c r="AX262" s="2"/>
      <c r="AY262" s="9">
        <f t="shared" si="290"/>
        <v>235</v>
      </c>
      <c r="AZ262" s="31">
        <f t="shared" si="291"/>
        <v>0</v>
      </c>
      <c r="BA262" s="31">
        <f t="shared" si="260"/>
        <v>55</v>
      </c>
      <c r="BB262" s="10">
        <f t="shared" si="332"/>
        <v>530</v>
      </c>
      <c r="BC262" s="28">
        <f t="shared" si="292"/>
        <v>30</v>
      </c>
      <c r="BD262" s="10">
        <f t="shared" si="293"/>
        <v>500</v>
      </c>
      <c r="BE262" s="10">
        <f t="shared" si="333"/>
        <v>500</v>
      </c>
      <c r="BF262" s="44">
        <f t="shared" si="294"/>
        <v>32500</v>
      </c>
      <c r="BG262" s="80">
        <f t="shared" si="295"/>
        <v>358.35939037188541</v>
      </c>
      <c r="BH262" s="118"/>
      <c r="BI262" s="9">
        <f t="shared" si="296"/>
        <v>0</v>
      </c>
      <c r="BJ262" s="28">
        <f t="shared" si="297"/>
        <v>0</v>
      </c>
      <c r="BK262" s="28">
        <f t="shared" si="298"/>
        <v>0</v>
      </c>
      <c r="BL262" s="28">
        <f t="shared" si="299"/>
        <v>0</v>
      </c>
      <c r="BM262" s="28">
        <f t="shared" si="300"/>
        <v>0</v>
      </c>
      <c r="BN262" s="28">
        <f t="shared" si="301"/>
        <v>0</v>
      </c>
      <c r="BO262" s="36">
        <f t="shared" si="302"/>
        <v>0</v>
      </c>
      <c r="BP262" s="80">
        <f t="shared" si="303"/>
        <v>0</v>
      </c>
      <c r="BQ262" s="9">
        <f t="shared" si="304"/>
        <v>0</v>
      </c>
      <c r="BR262" s="28">
        <f t="shared" si="305"/>
        <v>0</v>
      </c>
      <c r="BS262" s="28">
        <f t="shared" si="306"/>
        <v>0</v>
      </c>
      <c r="BT262" s="28">
        <f t="shared" si="307"/>
        <v>0</v>
      </c>
      <c r="BU262" s="28">
        <f t="shared" si="308"/>
        <v>0</v>
      </c>
      <c r="BV262" s="28">
        <f t="shared" si="309"/>
        <v>0</v>
      </c>
      <c r="BW262" s="36">
        <f t="shared" si="310"/>
        <v>0</v>
      </c>
      <c r="BX262" s="80">
        <f t="shared" si="311"/>
        <v>0</v>
      </c>
      <c r="BY262" s="9">
        <f t="shared" si="312"/>
        <v>0</v>
      </c>
      <c r="BZ262" s="28">
        <f t="shared" si="313"/>
        <v>0</v>
      </c>
      <c r="CA262" s="28">
        <f t="shared" si="314"/>
        <v>0</v>
      </c>
      <c r="CB262" s="28">
        <f t="shared" si="315"/>
        <v>0</v>
      </c>
      <c r="CC262" s="28">
        <f t="shared" si="316"/>
        <v>0</v>
      </c>
      <c r="CD262" s="28">
        <f t="shared" si="317"/>
        <v>0</v>
      </c>
      <c r="CE262" s="36">
        <f t="shared" si="318"/>
        <v>0</v>
      </c>
      <c r="CF262" s="80">
        <f t="shared" si="319"/>
        <v>0</v>
      </c>
      <c r="CG262" s="9">
        <f t="shared" si="320"/>
        <v>0</v>
      </c>
      <c r="CH262" s="28">
        <f t="shared" si="321"/>
        <v>0</v>
      </c>
      <c r="CI262" s="28">
        <f t="shared" si="322"/>
        <v>0</v>
      </c>
      <c r="CJ262" s="28">
        <f t="shared" si="323"/>
        <v>0</v>
      </c>
      <c r="CK262" s="28">
        <f t="shared" si="324"/>
        <v>0</v>
      </c>
      <c r="CL262" s="28">
        <f t="shared" si="325"/>
        <v>0</v>
      </c>
      <c r="CM262" s="36">
        <f t="shared" si="326"/>
        <v>0</v>
      </c>
      <c r="CN262" s="80">
        <f t="shared" si="327"/>
        <v>0</v>
      </c>
      <c r="CO262" s="9">
        <f t="shared" si="328"/>
        <v>235</v>
      </c>
      <c r="CP262" s="28">
        <f t="shared" si="329"/>
        <v>597.17651834317917</v>
      </c>
      <c r="CQ262" s="28">
        <f t="shared" si="334"/>
        <v>53.5</v>
      </c>
      <c r="CR262" s="28">
        <f t="shared" si="335"/>
        <v>543.67651834317917</v>
      </c>
      <c r="CS262" s="28">
        <f t="shared" si="336"/>
        <v>5.4051911462173194</v>
      </c>
      <c r="CT262" s="28">
        <f t="shared" si="337"/>
        <v>538.27132719696181</v>
      </c>
      <c r="CU262" s="36">
        <f t="shared" si="338"/>
        <v>2704.8433605334299</v>
      </c>
      <c r="CV262" s="122">
        <f t="shared" si="339"/>
        <v>0</v>
      </c>
      <c r="CW262" s="125">
        <f t="shared" si="340"/>
        <v>543.67651834317917</v>
      </c>
      <c r="CX262" s="138">
        <f t="shared" si="341"/>
        <v>1127.1765183431792</v>
      </c>
    </row>
    <row r="263" spans="2:102" x14ac:dyDescent="0.3">
      <c r="B263" s="86">
        <v>236</v>
      </c>
      <c r="C263" s="155">
        <f t="shared" si="261"/>
        <v>1127.1765183431792</v>
      </c>
      <c r="D263" s="10">
        <f t="shared" si="262"/>
        <v>83.5</v>
      </c>
      <c r="E263" s="10">
        <f t="shared" si="263"/>
        <v>1043.6765183431792</v>
      </c>
      <c r="F263" s="10">
        <f t="shared" si="264"/>
        <v>4.5080722675557166</v>
      </c>
      <c r="G263" s="10">
        <f t="shared" si="265"/>
        <v>1039.1684460756235</v>
      </c>
      <c r="H263" s="10">
        <f t="shared" si="259"/>
        <v>34165.674914457806</v>
      </c>
      <c r="I263" s="146">
        <f t="shared" si="330"/>
        <v>-1043.6765183431792</v>
      </c>
      <c r="J263" s="147">
        <f t="shared" si="331"/>
        <v>-1127.1765183431792</v>
      </c>
      <c r="S263" s="86">
        <v>236</v>
      </c>
      <c r="T263" s="9">
        <f t="shared" si="266"/>
        <v>0</v>
      </c>
      <c r="U263" s="10">
        <f t="shared" si="267"/>
        <v>0</v>
      </c>
      <c r="V263" s="10">
        <f t="shared" si="268"/>
        <v>0</v>
      </c>
      <c r="W263" s="10">
        <f t="shared" si="269"/>
        <v>0</v>
      </c>
      <c r="X263" s="10">
        <f t="shared" si="270"/>
        <v>0</v>
      </c>
      <c r="Y263" s="10">
        <f t="shared" si="271"/>
        <v>0</v>
      </c>
      <c r="Z263" s="10">
        <f t="shared" si="272"/>
        <v>0</v>
      </c>
      <c r="AA263" s="16">
        <f t="shared" si="273"/>
        <v>0</v>
      </c>
      <c r="AB263" s="6"/>
      <c r="AC263" s="9">
        <f t="shared" si="274"/>
        <v>0</v>
      </c>
      <c r="AD263" s="10">
        <f t="shared" si="275"/>
        <v>0</v>
      </c>
      <c r="AE263" s="10">
        <f t="shared" si="276"/>
        <v>0</v>
      </c>
      <c r="AF263" s="10">
        <f t="shared" si="277"/>
        <v>0</v>
      </c>
      <c r="AG263" s="10">
        <f t="shared" si="278"/>
        <v>0</v>
      </c>
      <c r="AH263" s="10">
        <f t="shared" si="279"/>
        <v>0</v>
      </c>
      <c r="AI263" s="10">
        <f t="shared" si="280"/>
        <v>0</v>
      </c>
      <c r="AJ263" s="16">
        <f t="shared" si="281"/>
        <v>0</v>
      </c>
      <c r="AK263" s="6"/>
      <c r="AL263" s="9">
        <f t="shared" si="282"/>
        <v>0</v>
      </c>
      <c r="AM263" s="10">
        <f t="shared" si="283"/>
        <v>0</v>
      </c>
      <c r="AN263" s="10">
        <f t="shared" si="284"/>
        <v>0</v>
      </c>
      <c r="AO263" s="10">
        <f t="shared" si="285"/>
        <v>0</v>
      </c>
      <c r="AP263" s="10">
        <f t="shared" si="286"/>
        <v>0</v>
      </c>
      <c r="AQ263" s="10">
        <f t="shared" si="287"/>
        <v>0</v>
      </c>
      <c r="AR263" s="10">
        <f t="shared" si="288"/>
        <v>0</v>
      </c>
      <c r="AS263" s="16">
        <f t="shared" si="289"/>
        <v>0</v>
      </c>
      <c r="AU263" s="2"/>
      <c r="AV263" s="2"/>
      <c r="AW263" s="2"/>
      <c r="AX263" s="2"/>
      <c r="AY263" s="9">
        <f t="shared" si="290"/>
        <v>236</v>
      </c>
      <c r="AZ263" s="31">
        <f t="shared" si="291"/>
        <v>0</v>
      </c>
      <c r="BA263" s="31">
        <f t="shared" si="260"/>
        <v>56</v>
      </c>
      <c r="BB263" s="10">
        <f t="shared" si="332"/>
        <v>530</v>
      </c>
      <c r="BC263" s="28">
        <f t="shared" si="292"/>
        <v>30</v>
      </c>
      <c r="BD263" s="10">
        <f t="shared" si="293"/>
        <v>500</v>
      </c>
      <c r="BE263" s="10">
        <f t="shared" si="333"/>
        <v>500</v>
      </c>
      <c r="BF263" s="44">
        <f t="shared" si="294"/>
        <v>32000</v>
      </c>
      <c r="BG263" s="80">
        <f t="shared" si="295"/>
        <v>357.76311850770594</v>
      </c>
      <c r="BH263" s="118"/>
      <c r="BI263" s="9">
        <f t="shared" si="296"/>
        <v>0</v>
      </c>
      <c r="BJ263" s="28">
        <f t="shared" si="297"/>
        <v>0</v>
      </c>
      <c r="BK263" s="28">
        <f t="shared" si="298"/>
        <v>0</v>
      </c>
      <c r="BL263" s="28">
        <f t="shared" si="299"/>
        <v>0</v>
      </c>
      <c r="BM263" s="28">
        <f t="shared" si="300"/>
        <v>0</v>
      </c>
      <c r="BN263" s="28">
        <f t="shared" si="301"/>
        <v>0</v>
      </c>
      <c r="BO263" s="36">
        <f t="shared" si="302"/>
        <v>0</v>
      </c>
      <c r="BP263" s="80">
        <f t="shared" si="303"/>
        <v>0</v>
      </c>
      <c r="BQ263" s="9">
        <f t="shared" si="304"/>
        <v>0</v>
      </c>
      <c r="BR263" s="28">
        <f t="shared" si="305"/>
        <v>0</v>
      </c>
      <c r="BS263" s="28">
        <f t="shared" si="306"/>
        <v>0</v>
      </c>
      <c r="BT263" s="28">
        <f t="shared" si="307"/>
        <v>0</v>
      </c>
      <c r="BU263" s="28">
        <f t="shared" si="308"/>
        <v>0</v>
      </c>
      <c r="BV263" s="28">
        <f t="shared" si="309"/>
        <v>0</v>
      </c>
      <c r="BW263" s="36">
        <f t="shared" si="310"/>
        <v>0</v>
      </c>
      <c r="BX263" s="80">
        <f t="shared" si="311"/>
        <v>0</v>
      </c>
      <c r="BY263" s="9">
        <f t="shared" si="312"/>
        <v>0</v>
      </c>
      <c r="BZ263" s="28">
        <f t="shared" si="313"/>
        <v>0</v>
      </c>
      <c r="CA263" s="28">
        <f t="shared" si="314"/>
        <v>0</v>
      </c>
      <c r="CB263" s="28">
        <f t="shared" si="315"/>
        <v>0</v>
      </c>
      <c r="CC263" s="28">
        <f t="shared" si="316"/>
        <v>0</v>
      </c>
      <c r="CD263" s="28">
        <f t="shared" si="317"/>
        <v>0</v>
      </c>
      <c r="CE263" s="36">
        <f t="shared" si="318"/>
        <v>0</v>
      </c>
      <c r="CF263" s="80">
        <f t="shared" si="319"/>
        <v>0</v>
      </c>
      <c r="CG263" s="9">
        <f t="shared" si="320"/>
        <v>0</v>
      </c>
      <c r="CH263" s="28">
        <f t="shared" si="321"/>
        <v>0</v>
      </c>
      <c r="CI263" s="28">
        <f t="shared" si="322"/>
        <v>0</v>
      </c>
      <c r="CJ263" s="28">
        <f t="shared" si="323"/>
        <v>0</v>
      </c>
      <c r="CK263" s="28">
        <f t="shared" si="324"/>
        <v>0</v>
      </c>
      <c r="CL263" s="28">
        <f t="shared" si="325"/>
        <v>0</v>
      </c>
      <c r="CM263" s="36">
        <f t="shared" si="326"/>
        <v>0</v>
      </c>
      <c r="CN263" s="80">
        <f t="shared" si="327"/>
        <v>0</v>
      </c>
      <c r="CO263" s="9">
        <f t="shared" si="328"/>
        <v>236</v>
      </c>
      <c r="CP263" s="28">
        <f t="shared" si="329"/>
        <v>597.17651834317917</v>
      </c>
      <c r="CQ263" s="28">
        <f t="shared" si="334"/>
        <v>53.5</v>
      </c>
      <c r="CR263" s="28">
        <f t="shared" si="335"/>
        <v>543.67651834317917</v>
      </c>
      <c r="CS263" s="28">
        <f t="shared" si="336"/>
        <v>4.5080722675557166</v>
      </c>
      <c r="CT263" s="28">
        <f t="shared" si="337"/>
        <v>539.16844607562348</v>
      </c>
      <c r="CU263" s="36">
        <f t="shared" si="338"/>
        <v>2165.6749144578062</v>
      </c>
      <c r="CV263" s="122">
        <f t="shared" si="339"/>
        <v>0</v>
      </c>
      <c r="CW263" s="125">
        <f t="shared" si="340"/>
        <v>543.67651834317917</v>
      </c>
      <c r="CX263" s="138">
        <f t="shared" si="341"/>
        <v>1127.1765183431792</v>
      </c>
    </row>
    <row r="264" spans="2:102" x14ac:dyDescent="0.3">
      <c r="B264" s="86">
        <v>237</v>
      </c>
      <c r="C264" s="155">
        <f t="shared" si="261"/>
        <v>1127.1765183431792</v>
      </c>
      <c r="D264" s="10">
        <f t="shared" si="262"/>
        <v>83.5</v>
      </c>
      <c r="E264" s="10">
        <f t="shared" si="263"/>
        <v>1043.6765183431792</v>
      </c>
      <c r="F264" s="10">
        <f t="shared" si="264"/>
        <v>3.6094581907630103</v>
      </c>
      <c r="G264" s="10">
        <f t="shared" si="265"/>
        <v>1040.0670601524162</v>
      </c>
      <c r="H264" s="10">
        <f t="shared" si="259"/>
        <v>33125.607854305388</v>
      </c>
      <c r="I264" s="146">
        <f t="shared" si="330"/>
        <v>-1043.6765183431792</v>
      </c>
      <c r="J264" s="147">
        <f t="shared" si="331"/>
        <v>-1127.1765183431792</v>
      </c>
      <c r="S264" s="86">
        <v>237</v>
      </c>
      <c r="T264" s="9">
        <f t="shared" si="266"/>
        <v>0</v>
      </c>
      <c r="U264" s="10">
        <f t="shared" si="267"/>
        <v>0</v>
      </c>
      <c r="V264" s="10">
        <f t="shared" si="268"/>
        <v>0</v>
      </c>
      <c r="W264" s="10">
        <f t="shared" si="269"/>
        <v>0</v>
      </c>
      <c r="X264" s="10">
        <f t="shared" si="270"/>
        <v>0</v>
      </c>
      <c r="Y264" s="10">
        <f t="shared" si="271"/>
        <v>0</v>
      </c>
      <c r="Z264" s="10">
        <f t="shared" si="272"/>
        <v>0</v>
      </c>
      <c r="AA264" s="16">
        <f t="shared" si="273"/>
        <v>0</v>
      </c>
      <c r="AB264" s="6"/>
      <c r="AC264" s="9">
        <f t="shared" si="274"/>
        <v>0</v>
      </c>
      <c r="AD264" s="10">
        <f t="shared" si="275"/>
        <v>0</v>
      </c>
      <c r="AE264" s="10">
        <f t="shared" si="276"/>
        <v>0</v>
      </c>
      <c r="AF264" s="10">
        <f t="shared" si="277"/>
        <v>0</v>
      </c>
      <c r="AG264" s="10">
        <f t="shared" si="278"/>
        <v>0</v>
      </c>
      <c r="AH264" s="10">
        <f t="shared" si="279"/>
        <v>0</v>
      </c>
      <c r="AI264" s="10">
        <f t="shared" si="280"/>
        <v>0</v>
      </c>
      <c r="AJ264" s="16">
        <f t="shared" si="281"/>
        <v>0</v>
      </c>
      <c r="AK264" s="6"/>
      <c r="AL264" s="9">
        <f t="shared" si="282"/>
        <v>0</v>
      </c>
      <c r="AM264" s="10">
        <f t="shared" si="283"/>
        <v>0</v>
      </c>
      <c r="AN264" s="10">
        <f t="shared" si="284"/>
        <v>0</v>
      </c>
      <c r="AO264" s="10">
        <f t="shared" si="285"/>
        <v>0</v>
      </c>
      <c r="AP264" s="10">
        <f t="shared" si="286"/>
        <v>0</v>
      </c>
      <c r="AQ264" s="10">
        <f t="shared" si="287"/>
        <v>0</v>
      </c>
      <c r="AR264" s="10">
        <f t="shared" si="288"/>
        <v>0</v>
      </c>
      <c r="AS264" s="16">
        <f t="shared" si="289"/>
        <v>0</v>
      </c>
      <c r="AU264" s="2"/>
      <c r="AV264" s="2"/>
      <c r="AW264" s="2"/>
      <c r="AX264" s="2"/>
      <c r="AY264" s="9">
        <f t="shared" si="290"/>
        <v>237</v>
      </c>
      <c r="AZ264" s="31">
        <f t="shared" si="291"/>
        <v>0</v>
      </c>
      <c r="BA264" s="31">
        <f t="shared" si="260"/>
        <v>57</v>
      </c>
      <c r="BB264" s="10">
        <f t="shared" si="332"/>
        <v>530</v>
      </c>
      <c r="BC264" s="28">
        <f t="shared" si="292"/>
        <v>30</v>
      </c>
      <c r="BD264" s="10">
        <f t="shared" si="293"/>
        <v>500</v>
      </c>
      <c r="BE264" s="10">
        <f t="shared" si="333"/>
        <v>500</v>
      </c>
      <c r="BF264" s="44">
        <f t="shared" si="294"/>
        <v>31500</v>
      </c>
      <c r="BG264" s="80">
        <f t="shared" si="295"/>
        <v>357.16783877641171</v>
      </c>
      <c r="BH264" s="118"/>
      <c r="BI264" s="9">
        <f t="shared" si="296"/>
        <v>0</v>
      </c>
      <c r="BJ264" s="28">
        <f t="shared" si="297"/>
        <v>0</v>
      </c>
      <c r="BK264" s="28">
        <f t="shared" si="298"/>
        <v>0</v>
      </c>
      <c r="BL264" s="28">
        <f t="shared" si="299"/>
        <v>0</v>
      </c>
      <c r="BM264" s="28">
        <f t="shared" si="300"/>
        <v>0</v>
      </c>
      <c r="BN264" s="28">
        <f t="shared" si="301"/>
        <v>0</v>
      </c>
      <c r="BO264" s="36">
        <f t="shared" si="302"/>
        <v>0</v>
      </c>
      <c r="BP264" s="80">
        <f t="shared" si="303"/>
        <v>0</v>
      </c>
      <c r="BQ264" s="9">
        <f t="shared" si="304"/>
        <v>0</v>
      </c>
      <c r="BR264" s="28">
        <f t="shared" si="305"/>
        <v>0</v>
      </c>
      <c r="BS264" s="28">
        <f t="shared" si="306"/>
        <v>0</v>
      </c>
      <c r="BT264" s="28">
        <f t="shared" si="307"/>
        <v>0</v>
      </c>
      <c r="BU264" s="28">
        <f t="shared" si="308"/>
        <v>0</v>
      </c>
      <c r="BV264" s="28">
        <f t="shared" si="309"/>
        <v>0</v>
      </c>
      <c r="BW264" s="36">
        <f t="shared" si="310"/>
        <v>0</v>
      </c>
      <c r="BX264" s="80">
        <f t="shared" si="311"/>
        <v>0</v>
      </c>
      <c r="BY264" s="9">
        <f t="shared" si="312"/>
        <v>0</v>
      </c>
      <c r="BZ264" s="28">
        <f t="shared" si="313"/>
        <v>0</v>
      </c>
      <c r="CA264" s="28">
        <f t="shared" si="314"/>
        <v>0</v>
      </c>
      <c r="CB264" s="28">
        <f t="shared" si="315"/>
        <v>0</v>
      </c>
      <c r="CC264" s="28">
        <f t="shared" si="316"/>
        <v>0</v>
      </c>
      <c r="CD264" s="28">
        <f t="shared" si="317"/>
        <v>0</v>
      </c>
      <c r="CE264" s="36">
        <f t="shared" si="318"/>
        <v>0</v>
      </c>
      <c r="CF264" s="80">
        <f t="shared" si="319"/>
        <v>0</v>
      </c>
      <c r="CG264" s="9">
        <f t="shared" si="320"/>
        <v>0</v>
      </c>
      <c r="CH264" s="28">
        <f t="shared" si="321"/>
        <v>0</v>
      </c>
      <c r="CI264" s="28">
        <f t="shared" si="322"/>
        <v>0</v>
      </c>
      <c r="CJ264" s="28">
        <f t="shared" si="323"/>
        <v>0</v>
      </c>
      <c r="CK264" s="28">
        <f t="shared" si="324"/>
        <v>0</v>
      </c>
      <c r="CL264" s="28">
        <f t="shared" si="325"/>
        <v>0</v>
      </c>
      <c r="CM264" s="36">
        <f t="shared" si="326"/>
        <v>0</v>
      </c>
      <c r="CN264" s="80">
        <f t="shared" si="327"/>
        <v>0</v>
      </c>
      <c r="CO264" s="9">
        <f t="shared" si="328"/>
        <v>237</v>
      </c>
      <c r="CP264" s="28">
        <f t="shared" si="329"/>
        <v>597.17651834317917</v>
      </c>
      <c r="CQ264" s="28">
        <f t="shared" si="334"/>
        <v>53.5</v>
      </c>
      <c r="CR264" s="28">
        <f t="shared" si="335"/>
        <v>543.67651834317917</v>
      </c>
      <c r="CS264" s="28">
        <f t="shared" si="336"/>
        <v>3.6094581907630103</v>
      </c>
      <c r="CT264" s="28">
        <f t="shared" si="337"/>
        <v>540.06706015241616</v>
      </c>
      <c r="CU264" s="36">
        <f t="shared" si="338"/>
        <v>1625.60785430539</v>
      </c>
      <c r="CV264" s="122">
        <f t="shared" si="339"/>
        <v>0</v>
      </c>
      <c r="CW264" s="125">
        <f t="shared" si="340"/>
        <v>543.67651834317917</v>
      </c>
      <c r="CX264" s="138">
        <f t="shared" si="341"/>
        <v>1127.1765183431792</v>
      </c>
    </row>
    <row r="265" spans="2:102" x14ac:dyDescent="0.3">
      <c r="B265" s="86">
        <v>238</v>
      </c>
      <c r="C265" s="155">
        <f t="shared" si="261"/>
        <v>1127.1765183431792</v>
      </c>
      <c r="D265" s="10">
        <f t="shared" si="262"/>
        <v>83.5</v>
      </c>
      <c r="E265" s="10">
        <f t="shared" si="263"/>
        <v>1043.6765183431792</v>
      </c>
      <c r="F265" s="10">
        <f t="shared" si="264"/>
        <v>2.7093464238423164</v>
      </c>
      <c r="G265" s="10">
        <f t="shared" si="265"/>
        <v>1040.9671719193368</v>
      </c>
      <c r="H265" s="10">
        <f t="shared" si="259"/>
        <v>32084.640682386053</v>
      </c>
      <c r="I265" s="146">
        <f t="shared" si="330"/>
        <v>-1043.6765183431792</v>
      </c>
      <c r="J265" s="147">
        <f t="shared" si="331"/>
        <v>-1127.1765183431792</v>
      </c>
      <c r="S265" s="86">
        <v>238</v>
      </c>
      <c r="T265" s="9">
        <f t="shared" si="266"/>
        <v>0</v>
      </c>
      <c r="U265" s="10">
        <f t="shared" si="267"/>
        <v>0</v>
      </c>
      <c r="V265" s="10">
        <f t="shared" si="268"/>
        <v>0</v>
      </c>
      <c r="W265" s="10">
        <f t="shared" si="269"/>
        <v>0</v>
      </c>
      <c r="X265" s="10">
        <f t="shared" si="270"/>
        <v>0</v>
      </c>
      <c r="Y265" s="10">
        <f t="shared" si="271"/>
        <v>0</v>
      </c>
      <c r="Z265" s="10">
        <f t="shared" si="272"/>
        <v>0</v>
      </c>
      <c r="AA265" s="16">
        <f t="shared" si="273"/>
        <v>0</v>
      </c>
      <c r="AB265" s="6"/>
      <c r="AC265" s="9">
        <f t="shared" si="274"/>
        <v>0</v>
      </c>
      <c r="AD265" s="10">
        <f t="shared" si="275"/>
        <v>0</v>
      </c>
      <c r="AE265" s="10">
        <f t="shared" si="276"/>
        <v>0</v>
      </c>
      <c r="AF265" s="10">
        <f t="shared" si="277"/>
        <v>0</v>
      </c>
      <c r="AG265" s="10">
        <f t="shared" si="278"/>
        <v>0</v>
      </c>
      <c r="AH265" s="10">
        <f t="shared" si="279"/>
        <v>0</v>
      </c>
      <c r="AI265" s="10">
        <f t="shared" si="280"/>
        <v>0</v>
      </c>
      <c r="AJ265" s="16">
        <f t="shared" si="281"/>
        <v>0</v>
      </c>
      <c r="AK265" s="6"/>
      <c r="AL265" s="9">
        <f t="shared" si="282"/>
        <v>0</v>
      </c>
      <c r="AM265" s="10">
        <f t="shared" si="283"/>
        <v>0</v>
      </c>
      <c r="AN265" s="10">
        <f t="shared" si="284"/>
        <v>0</v>
      </c>
      <c r="AO265" s="10">
        <f t="shared" si="285"/>
        <v>0</v>
      </c>
      <c r="AP265" s="10">
        <f t="shared" si="286"/>
        <v>0</v>
      </c>
      <c r="AQ265" s="10">
        <f t="shared" si="287"/>
        <v>0</v>
      </c>
      <c r="AR265" s="10">
        <f t="shared" si="288"/>
        <v>0</v>
      </c>
      <c r="AS265" s="16">
        <f t="shared" si="289"/>
        <v>0</v>
      </c>
      <c r="AU265" s="2"/>
      <c r="AV265" s="2"/>
      <c r="AW265" s="2"/>
      <c r="AX265" s="2"/>
      <c r="AY265" s="9">
        <f t="shared" si="290"/>
        <v>238</v>
      </c>
      <c r="AZ265" s="31">
        <f t="shared" si="291"/>
        <v>0</v>
      </c>
      <c r="BA265" s="31">
        <f t="shared" si="260"/>
        <v>58</v>
      </c>
      <c r="BB265" s="10">
        <f t="shared" si="332"/>
        <v>530</v>
      </c>
      <c r="BC265" s="28">
        <f t="shared" si="292"/>
        <v>30</v>
      </c>
      <c r="BD265" s="10">
        <f t="shared" si="293"/>
        <v>500</v>
      </c>
      <c r="BE265" s="10">
        <f t="shared" si="333"/>
        <v>500</v>
      </c>
      <c r="BF265" s="44">
        <f t="shared" si="294"/>
        <v>31000</v>
      </c>
      <c r="BG265" s="80">
        <f t="shared" si="295"/>
        <v>356.57354952719976</v>
      </c>
      <c r="BH265" s="118"/>
      <c r="BI265" s="9">
        <f t="shared" si="296"/>
        <v>0</v>
      </c>
      <c r="BJ265" s="28">
        <f t="shared" si="297"/>
        <v>0</v>
      </c>
      <c r="BK265" s="28">
        <f t="shared" si="298"/>
        <v>0</v>
      </c>
      <c r="BL265" s="28">
        <f t="shared" si="299"/>
        <v>0</v>
      </c>
      <c r="BM265" s="28">
        <f t="shared" si="300"/>
        <v>0</v>
      </c>
      <c r="BN265" s="28">
        <f t="shared" si="301"/>
        <v>0</v>
      </c>
      <c r="BO265" s="36">
        <f t="shared" si="302"/>
        <v>0</v>
      </c>
      <c r="BP265" s="80">
        <f t="shared" si="303"/>
        <v>0</v>
      </c>
      <c r="BQ265" s="9">
        <f t="shared" si="304"/>
        <v>0</v>
      </c>
      <c r="BR265" s="28">
        <f t="shared" si="305"/>
        <v>0</v>
      </c>
      <c r="BS265" s="28">
        <f t="shared" si="306"/>
        <v>0</v>
      </c>
      <c r="BT265" s="28">
        <f t="shared" si="307"/>
        <v>0</v>
      </c>
      <c r="BU265" s="28">
        <f t="shared" si="308"/>
        <v>0</v>
      </c>
      <c r="BV265" s="28">
        <f t="shared" si="309"/>
        <v>0</v>
      </c>
      <c r="BW265" s="36">
        <f t="shared" si="310"/>
        <v>0</v>
      </c>
      <c r="BX265" s="80">
        <f t="shared" si="311"/>
        <v>0</v>
      </c>
      <c r="BY265" s="9">
        <f t="shared" si="312"/>
        <v>0</v>
      </c>
      <c r="BZ265" s="28">
        <f t="shared" si="313"/>
        <v>0</v>
      </c>
      <c r="CA265" s="28">
        <f t="shared" si="314"/>
        <v>0</v>
      </c>
      <c r="CB265" s="28">
        <f t="shared" si="315"/>
        <v>0</v>
      </c>
      <c r="CC265" s="28">
        <f t="shared" si="316"/>
        <v>0</v>
      </c>
      <c r="CD265" s="28">
        <f t="shared" si="317"/>
        <v>0</v>
      </c>
      <c r="CE265" s="36">
        <f t="shared" si="318"/>
        <v>0</v>
      </c>
      <c r="CF265" s="80">
        <f t="shared" si="319"/>
        <v>0</v>
      </c>
      <c r="CG265" s="9">
        <f t="shared" si="320"/>
        <v>0</v>
      </c>
      <c r="CH265" s="28">
        <f t="shared" si="321"/>
        <v>0</v>
      </c>
      <c r="CI265" s="28">
        <f t="shared" si="322"/>
        <v>0</v>
      </c>
      <c r="CJ265" s="28">
        <f t="shared" si="323"/>
        <v>0</v>
      </c>
      <c r="CK265" s="28">
        <f t="shared" si="324"/>
        <v>0</v>
      </c>
      <c r="CL265" s="28">
        <f t="shared" si="325"/>
        <v>0</v>
      </c>
      <c r="CM265" s="36">
        <f t="shared" si="326"/>
        <v>0</v>
      </c>
      <c r="CN265" s="80">
        <f t="shared" si="327"/>
        <v>0</v>
      </c>
      <c r="CO265" s="9">
        <f t="shared" si="328"/>
        <v>238</v>
      </c>
      <c r="CP265" s="28">
        <f t="shared" si="329"/>
        <v>597.17651834317917</v>
      </c>
      <c r="CQ265" s="28">
        <f t="shared" si="334"/>
        <v>53.5</v>
      </c>
      <c r="CR265" s="28">
        <f t="shared" si="335"/>
        <v>543.67651834317917</v>
      </c>
      <c r="CS265" s="28">
        <f t="shared" si="336"/>
        <v>2.7093464238423164</v>
      </c>
      <c r="CT265" s="28">
        <f t="shared" si="337"/>
        <v>540.96717191933681</v>
      </c>
      <c r="CU265" s="36">
        <f t="shared" si="338"/>
        <v>1084.6406823860532</v>
      </c>
      <c r="CV265" s="122">
        <f t="shared" si="339"/>
        <v>0</v>
      </c>
      <c r="CW265" s="125">
        <f t="shared" si="340"/>
        <v>543.67651834317917</v>
      </c>
      <c r="CX265" s="138">
        <f t="shared" si="341"/>
        <v>1127.1765183431792</v>
      </c>
    </row>
    <row r="266" spans="2:102" x14ac:dyDescent="0.3">
      <c r="B266" s="86">
        <v>239</v>
      </c>
      <c r="C266" s="155">
        <f t="shared" si="261"/>
        <v>1127.1765183431792</v>
      </c>
      <c r="D266" s="10">
        <f t="shared" si="262"/>
        <v>83.5</v>
      </c>
      <c r="E266" s="10">
        <f t="shared" si="263"/>
        <v>1043.6765183431792</v>
      </c>
      <c r="F266" s="10">
        <f t="shared" si="264"/>
        <v>1.807734470643422</v>
      </c>
      <c r="G266" s="10">
        <f t="shared" si="265"/>
        <v>1041.8687838725359</v>
      </c>
      <c r="H266" s="10">
        <f t="shared" si="259"/>
        <v>31042.771898513518</v>
      </c>
      <c r="I266" s="146">
        <f t="shared" si="330"/>
        <v>-1043.6765183431792</v>
      </c>
      <c r="J266" s="147">
        <f t="shared" si="331"/>
        <v>-1127.1765183431792</v>
      </c>
      <c r="S266" s="86">
        <v>239</v>
      </c>
      <c r="T266" s="9">
        <f t="shared" si="266"/>
        <v>0</v>
      </c>
      <c r="U266" s="10">
        <f t="shared" si="267"/>
        <v>0</v>
      </c>
      <c r="V266" s="10">
        <f t="shared" si="268"/>
        <v>0</v>
      </c>
      <c r="W266" s="10">
        <f t="shared" si="269"/>
        <v>0</v>
      </c>
      <c r="X266" s="10">
        <f t="shared" si="270"/>
        <v>0</v>
      </c>
      <c r="Y266" s="10">
        <f t="shared" si="271"/>
        <v>0</v>
      </c>
      <c r="Z266" s="10">
        <f t="shared" si="272"/>
        <v>0</v>
      </c>
      <c r="AA266" s="16">
        <f t="shared" si="273"/>
        <v>0</v>
      </c>
      <c r="AB266" s="6"/>
      <c r="AC266" s="9">
        <f t="shared" si="274"/>
        <v>0</v>
      </c>
      <c r="AD266" s="10">
        <f t="shared" si="275"/>
        <v>0</v>
      </c>
      <c r="AE266" s="10">
        <f t="shared" si="276"/>
        <v>0</v>
      </c>
      <c r="AF266" s="10">
        <f t="shared" si="277"/>
        <v>0</v>
      </c>
      <c r="AG266" s="10">
        <f t="shared" si="278"/>
        <v>0</v>
      </c>
      <c r="AH266" s="10">
        <f t="shared" si="279"/>
        <v>0</v>
      </c>
      <c r="AI266" s="10">
        <f t="shared" si="280"/>
        <v>0</v>
      </c>
      <c r="AJ266" s="16">
        <f t="shared" si="281"/>
        <v>0</v>
      </c>
      <c r="AK266" s="6"/>
      <c r="AL266" s="9">
        <f t="shared" si="282"/>
        <v>0</v>
      </c>
      <c r="AM266" s="10">
        <f t="shared" si="283"/>
        <v>0</v>
      </c>
      <c r="AN266" s="10">
        <f t="shared" si="284"/>
        <v>0</v>
      </c>
      <c r="AO266" s="10">
        <f t="shared" si="285"/>
        <v>0</v>
      </c>
      <c r="AP266" s="10">
        <f t="shared" si="286"/>
        <v>0</v>
      </c>
      <c r="AQ266" s="10">
        <f t="shared" si="287"/>
        <v>0</v>
      </c>
      <c r="AR266" s="10">
        <f t="shared" si="288"/>
        <v>0</v>
      </c>
      <c r="AS266" s="16">
        <f t="shared" si="289"/>
        <v>0</v>
      </c>
      <c r="AU266" s="2"/>
      <c r="AV266" s="2"/>
      <c r="AW266" s="2"/>
      <c r="AX266" s="2"/>
      <c r="AY266" s="9">
        <f t="shared" si="290"/>
        <v>239</v>
      </c>
      <c r="AZ266" s="31">
        <f t="shared" si="291"/>
        <v>0</v>
      </c>
      <c r="BA266" s="31">
        <f t="shared" si="260"/>
        <v>59</v>
      </c>
      <c r="BB266" s="10">
        <f t="shared" si="332"/>
        <v>530</v>
      </c>
      <c r="BC266" s="28">
        <f t="shared" si="292"/>
        <v>30</v>
      </c>
      <c r="BD266" s="10">
        <f t="shared" si="293"/>
        <v>500</v>
      </c>
      <c r="BE266" s="10">
        <f t="shared" si="333"/>
        <v>500</v>
      </c>
      <c r="BF266" s="44">
        <f t="shared" si="294"/>
        <v>30500</v>
      </c>
      <c r="BG266" s="80">
        <f t="shared" si="295"/>
        <v>355.98024911201304</v>
      </c>
      <c r="BH266" s="118"/>
      <c r="BI266" s="9">
        <f t="shared" si="296"/>
        <v>0</v>
      </c>
      <c r="BJ266" s="28">
        <f t="shared" si="297"/>
        <v>0</v>
      </c>
      <c r="BK266" s="28">
        <f t="shared" si="298"/>
        <v>0</v>
      </c>
      <c r="BL266" s="28">
        <f t="shared" si="299"/>
        <v>0</v>
      </c>
      <c r="BM266" s="28">
        <f t="shared" si="300"/>
        <v>0</v>
      </c>
      <c r="BN266" s="28">
        <f t="shared" si="301"/>
        <v>0</v>
      </c>
      <c r="BO266" s="36">
        <f t="shared" si="302"/>
        <v>0</v>
      </c>
      <c r="BP266" s="80">
        <f t="shared" si="303"/>
        <v>0</v>
      </c>
      <c r="BQ266" s="9">
        <f t="shared" si="304"/>
        <v>0</v>
      </c>
      <c r="BR266" s="28">
        <f t="shared" si="305"/>
        <v>0</v>
      </c>
      <c r="BS266" s="28">
        <f t="shared" si="306"/>
        <v>0</v>
      </c>
      <c r="BT266" s="28">
        <f t="shared" si="307"/>
        <v>0</v>
      </c>
      <c r="BU266" s="28">
        <f t="shared" si="308"/>
        <v>0</v>
      </c>
      <c r="BV266" s="28">
        <f t="shared" si="309"/>
        <v>0</v>
      </c>
      <c r="BW266" s="36">
        <f t="shared" si="310"/>
        <v>0</v>
      </c>
      <c r="BX266" s="80">
        <f t="shared" si="311"/>
        <v>0</v>
      </c>
      <c r="BY266" s="9">
        <f t="shared" si="312"/>
        <v>0</v>
      </c>
      <c r="BZ266" s="28">
        <f t="shared" si="313"/>
        <v>0</v>
      </c>
      <c r="CA266" s="28">
        <f t="shared" si="314"/>
        <v>0</v>
      </c>
      <c r="CB266" s="28">
        <f t="shared" si="315"/>
        <v>0</v>
      </c>
      <c r="CC266" s="28">
        <f t="shared" si="316"/>
        <v>0</v>
      </c>
      <c r="CD266" s="28">
        <f t="shared" si="317"/>
        <v>0</v>
      </c>
      <c r="CE266" s="36">
        <f t="shared" si="318"/>
        <v>0</v>
      </c>
      <c r="CF266" s="80">
        <f t="shared" si="319"/>
        <v>0</v>
      </c>
      <c r="CG266" s="9">
        <f t="shared" si="320"/>
        <v>0</v>
      </c>
      <c r="CH266" s="28">
        <f t="shared" si="321"/>
        <v>0</v>
      </c>
      <c r="CI266" s="28">
        <f t="shared" si="322"/>
        <v>0</v>
      </c>
      <c r="CJ266" s="28">
        <f t="shared" si="323"/>
        <v>0</v>
      </c>
      <c r="CK266" s="28">
        <f t="shared" si="324"/>
        <v>0</v>
      </c>
      <c r="CL266" s="28">
        <f t="shared" si="325"/>
        <v>0</v>
      </c>
      <c r="CM266" s="36">
        <f t="shared" si="326"/>
        <v>0</v>
      </c>
      <c r="CN266" s="80">
        <f t="shared" si="327"/>
        <v>0</v>
      </c>
      <c r="CO266" s="9">
        <f t="shared" si="328"/>
        <v>239</v>
      </c>
      <c r="CP266" s="28">
        <f t="shared" si="329"/>
        <v>597.17651834317917</v>
      </c>
      <c r="CQ266" s="28">
        <f t="shared" si="334"/>
        <v>53.5</v>
      </c>
      <c r="CR266" s="28">
        <f t="shared" si="335"/>
        <v>543.67651834317917</v>
      </c>
      <c r="CS266" s="28">
        <f t="shared" si="336"/>
        <v>1.807734470643422</v>
      </c>
      <c r="CT266" s="28">
        <f t="shared" si="337"/>
        <v>541.8687838725358</v>
      </c>
      <c r="CU266" s="36">
        <f t="shared" si="338"/>
        <v>542.77189851351739</v>
      </c>
      <c r="CV266" s="122">
        <f t="shared" si="339"/>
        <v>0</v>
      </c>
      <c r="CW266" s="125">
        <f t="shared" si="340"/>
        <v>543.67651834317917</v>
      </c>
      <c r="CX266" s="138">
        <f t="shared" si="341"/>
        <v>1127.1765183431792</v>
      </c>
    </row>
    <row r="267" spans="2:102" x14ac:dyDescent="0.3">
      <c r="B267" s="86">
        <v>240</v>
      </c>
      <c r="C267" s="155">
        <f t="shared" si="261"/>
        <v>1127.1765183431792</v>
      </c>
      <c r="D267" s="10">
        <f t="shared" si="262"/>
        <v>83.5</v>
      </c>
      <c r="E267" s="10">
        <f t="shared" si="263"/>
        <v>1043.6765183431792</v>
      </c>
      <c r="F267" s="10">
        <f t="shared" si="264"/>
        <v>0.90461983085586228</v>
      </c>
      <c r="G267" s="10">
        <f t="shared" si="265"/>
        <v>1042.7718985135175</v>
      </c>
      <c r="H267" s="10">
        <f t="shared" si="259"/>
        <v>30000</v>
      </c>
      <c r="I267" s="146">
        <f t="shared" si="330"/>
        <v>-1043.6765183431792</v>
      </c>
      <c r="J267" s="147">
        <f t="shared" si="331"/>
        <v>-1127.1765183431792</v>
      </c>
      <c r="S267" s="86">
        <v>240</v>
      </c>
      <c r="T267" s="9">
        <f t="shared" si="266"/>
        <v>0</v>
      </c>
      <c r="U267" s="10">
        <f t="shared" si="267"/>
        <v>0</v>
      </c>
      <c r="V267" s="10">
        <f t="shared" si="268"/>
        <v>0</v>
      </c>
      <c r="W267" s="10">
        <f t="shared" si="269"/>
        <v>0</v>
      </c>
      <c r="X267" s="10">
        <f t="shared" si="270"/>
        <v>0</v>
      </c>
      <c r="Y267" s="10">
        <f t="shared" si="271"/>
        <v>0</v>
      </c>
      <c r="Z267" s="10">
        <f t="shared" si="272"/>
        <v>0</v>
      </c>
      <c r="AA267" s="16">
        <f t="shared" si="273"/>
        <v>0</v>
      </c>
      <c r="AB267" s="6"/>
      <c r="AC267" s="9">
        <f t="shared" si="274"/>
        <v>0</v>
      </c>
      <c r="AD267" s="10">
        <f t="shared" si="275"/>
        <v>0</v>
      </c>
      <c r="AE267" s="10">
        <f t="shared" si="276"/>
        <v>0</v>
      </c>
      <c r="AF267" s="10">
        <f t="shared" si="277"/>
        <v>0</v>
      </c>
      <c r="AG267" s="10">
        <f t="shared" si="278"/>
        <v>0</v>
      </c>
      <c r="AH267" s="10">
        <f t="shared" si="279"/>
        <v>0</v>
      </c>
      <c r="AI267" s="10">
        <f t="shared" si="280"/>
        <v>0</v>
      </c>
      <c r="AJ267" s="16">
        <f t="shared" si="281"/>
        <v>0</v>
      </c>
      <c r="AK267" s="6"/>
      <c r="AL267" s="9">
        <f t="shared" si="282"/>
        <v>0</v>
      </c>
      <c r="AM267" s="10">
        <f t="shared" si="283"/>
        <v>0</v>
      </c>
      <c r="AN267" s="10">
        <f t="shared" si="284"/>
        <v>0</v>
      </c>
      <c r="AO267" s="10">
        <f t="shared" si="285"/>
        <v>0</v>
      </c>
      <c r="AP267" s="10">
        <f t="shared" si="286"/>
        <v>0</v>
      </c>
      <c r="AQ267" s="10">
        <f t="shared" si="287"/>
        <v>0</v>
      </c>
      <c r="AR267" s="10">
        <f t="shared" si="288"/>
        <v>0</v>
      </c>
      <c r="AS267" s="16">
        <f t="shared" si="289"/>
        <v>0</v>
      </c>
      <c r="AU267" s="2"/>
      <c r="AV267" s="2"/>
      <c r="AW267" s="2"/>
      <c r="AX267" s="2"/>
      <c r="AY267" s="9">
        <f t="shared" si="290"/>
        <v>240</v>
      </c>
      <c r="AZ267" s="31">
        <f t="shared" si="291"/>
        <v>0</v>
      </c>
      <c r="BA267" s="31">
        <f t="shared" si="260"/>
        <v>60</v>
      </c>
      <c r="BB267" s="10">
        <f t="shared" si="332"/>
        <v>530</v>
      </c>
      <c r="BC267" s="28">
        <f t="shared" si="292"/>
        <v>30</v>
      </c>
      <c r="BD267" s="10">
        <f t="shared" si="293"/>
        <v>500</v>
      </c>
      <c r="BE267" s="10">
        <f t="shared" si="333"/>
        <v>500</v>
      </c>
      <c r="BF267" s="44">
        <f t="shared" si="294"/>
        <v>30000</v>
      </c>
      <c r="BG267" s="80">
        <f t="shared" si="295"/>
        <v>355.3879358855371</v>
      </c>
      <c r="BH267" s="118"/>
      <c r="BI267" s="9">
        <f t="shared" si="296"/>
        <v>0</v>
      </c>
      <c r="BJ267" s="28">
        <f t="shared" si="297"/>
        <v>0</v>
      </c>
      <c r="BK267" s="28">
        <f t="shared" si="298"/>
        <v>0</v>
      </c>
      <c r="BL267" s="28">
        <f t="shared" si="299"/>
        <v>0</v>
      </c>
      <c r="BM267" s="28">
        <f t="shared" si="300"/>
        <v>0</v>
      </c>
      <c r="BN267" s="28">
        <f t="shared" si="301"/>
        <v>0</v>
      </c>
      <c r="BO267" s="36">
        <f t="shared" si="302"/>
        <v>0</v>
      </c>
      <c r="BP267" s="80">
        <f t="shared" si="303"/>
        <v>0</v>
      </c>
      <c r="BQ267" s="9">
        <f t="shared" si="304"/>
        <v>0</v>
      </c>
      <c r="BR267" s="28">
        <f t="shared" si="305"/>
        <v>0</v>
      </c>
      <c r="BS267" s="28">
        <f t="shared" si="306"/>
        <v>0</v>
      </c>
      <c r="BT267" s="28">
        <f t="shared" si="307"/>
        <v>0</v>
      </c>
      <c r="BU267" s="28">
        <f t="shared" si="308"/>
        <v>0</v>
      </c>
      <c r="BV267" s="28">
        <f t="shared" si="309"/>
        <v>0</v>
      </c>
      <c r="BW267" s="36">
        <f t="shared" si="310"/>
        <v>0</v>
      </c>
      <c r="BX267" s="80">
        <f t="shared" si="311"/>
        <v>0</v>
      </c>
      <c r="BY267" s="9">
        <f t="shared" si="312"/>
        <v>0</v>
      </c>
      <c r="BZ267" s="28">
        <f t="shared" si="313"/>
        <v>0</v>
      </c>
      <c r="CA267" s="28">
        <f t="shared" si="314"/>
        <v>0</v>
      </c>
      <c r="CB267" s="28">
        <f t="shared" si="315"/>
        <v>0</v>
      </c>
      <c r="CC267" s="28">
        <f t="shared" si="316"/>
        <v>0</v>
      </c>
      <c r="CD267" s="28">
        <f t="shared" si="317"/>
        <v>0</v>
      </c>
      <c r="CE267" s="36">
        <f t="shared" si="318"/>
        <v>0</v>
      </c>
      <c r="CF267" s="80">
        <f t="shared" si="319"/>
        <v>0</v>
      </c>
      <c r="CG267" s="9">
        <f t="shared" si="320"/>
        <v>0</v>
      </c>
      <c r="CH267" s="28">
        <f t="shared" si="321"/>
        <v>0</v>
      </c>
      <c r="CI267" s="28">
        <f t="shared" si="322"/>
        <v>0</v>
      </c>
      <c r="CJ267" s="28">
        <f t="shared" si="323"/>
        <v>0</v>
      </c>
      <c r="CK267" s="28">
        <f t="shared" si="324"/>
        <v>0</v>
      </c>
      <c r="CL267" s="28">
        <f t="shared" si="325"/>
        <v>0</v>
      </c>
      <c r="CM267" s="36">
        <f t="shared" si="326"/>
        <v>0</v>
      </c>
      <c r="CN267" s="80">
        <f t="shared" si="327"/>
        <v>0</v>
      </c>
      <c r="CO267" s="9">
        <f t="shared" si="328"/>
        <v>240</v>
      </c>
      <c r="CP267" s="28">
        <f t="shared" si="329"/>
        <v>597.17651834317917</v>
      </c>
      <c r="CQ267" s="28">
        <f t="shared" si="334"/>
        <v>53.5</v>
      </c>
      <c r="CR267" s="28">
        <f t="shared" si="335"/>
        <v>543.67651834317917</v>
      </c>
      <c r="CS267" s="28">
        <f t="shared" si="336"/>
        <v>0.90461983085586228</v>
      </c>
      <c r="CT267" s="28">
        <f t="shared" si="337"/>
        <v>542.77189851351739</v>
      </c>
      <c r="CU267" s="36">
        <f t="shared" si="338"/>
        <v>0</v>
      </c>
      <c r="CV267" s="122">
        <f t="shared" si="339"/>
        <v>0</v>
      </c>
      <c r="CW267" s="125">
        <f t="shared" si="340"/>
        <v>543.67651834317917</v>
      </c>
      <c r="CX267" s="138">
        <f t="shared" si="341"/>
        <v>1127.1765183431792</v>
      </c>
    </row>
    <row r="268" spans="2:102" x14ac:dyDescent="0.3">
      <c r="B268" s="86">
        <v>241</v>
      </c>
      <c r="C268" s="155">
        <f t="shared" si="261"/>
        <v>530</v>
      </c>
      <c r="D268" s="10">
        <f t="shared" si="262"/>
        <v>30</v>
      </c>
      <c r="E268" s="10">
        <f t="shared" si="263"/>
        <v>500</v>
      </c>
      <c r="F268" s="10">
        <f t="shared" si="264"/>
        <v>0</v>
      </c>
      <c r="G268" s="10">
        <f t="shared" si="265"/>
        <v>500</v>
      </c>
      <c r="H268" s="10">
        <f t="shared" si="259"/>
        <v>29500</v>
      </c>
      <c r="I268" s="146">
        <f t="shared" si="330"/>
        <v>-500</v>
      </c>
      <c r="J268" s="147">
        <f t="shared" si="331"/>
        <v>-530</v>
      </c>
      <c r="S268" s="86">
        <v>241</v>
      </c>
      <c r="T268" s="9">
        <f t="shared" si="266"/>
        <v>0</v>
      </c>
      <c r="U268" s="10">
        <f t="shared" si="267"/>
        <v>0</v>
      </c>
      <c r="V268" s="10">
        <f t="shared" si="268"/>
        <v>0</v>
      </c>
      <c r="W268" s="10">
        <f t="shared" si="269"/>
        <v>0</v>
      </c>
      <c r="X268" s="10">
        <f t="shared" si="270"/>
        <v>0</v>
      </c>
      <c r="Y268" s="10">
        <f t="shared" si="271"/>
        <v>0</v>
      </c>
      <c r="Z268" s="10">
        <f t="shared" si="272"/>
        <v>0</v>
      </c>
      <c r="AA268" s="16">
        <f t="shared" si="273"/>
        <v>0</v>
      </c>
      <c r="AB268" s="6"/>
      <c r="AC268" s="9">
        <f t="shared" si="274"/>
        <v>0</v>
      </c>
      <c r="AD268" s="10">
        <f t="shared" si="275"/>
        <v>0</v>
      </c>
      <c r="AE268" s="10">
        <f t="shared" si="276"/>
        <v>0</v>
      </c>
      <c r="AF268" s="10">
        <f t="shared" si="277"/>
        <v>0</v>
      </c>
      <c r="AG268" s="10">
        <f t="shared" si="278"/>
        <v>0</v>
      </c>
      <c r="AH268" s="10">
        <f t="shared" si="279"/>
        <v>0</v>
      </c>
      <c r="AI268" s="10">
        <f t="shared" si="280"/>
        <v>0</v>
      </c>
      <c r="AJ268" s="16">
        <f t="shared" si="281"/>
        <v>0</v>
      </c>
      <c r="AK268" s="6"/>
      <c r="AL268" s="9">
        <f t="shared" si="282"/>
        <v>0</v>
      </c>
      <c r="AM268" s="10">
        <f t="shared" si="283"/>
        <v>0</v>
      </c>
      <c r="AN268" s="10">
        <f t="shared" si="284"/>
        <v>0</v>
      </c>
      <c r="AO268" s="10">
        <f t="shared" si="285"/>
        <v>0</v>
      </c>
      <c r="AP268" s="10">
        <f t="shared" si="286"/>
        <v>0</v>
      </c>
      <c r="AQ268" s="10">
        <f t="shared" si="287"/>
        <v>0</v>
      </c>
      <c r="AR268" s="10">
        <f t="shared" si="288"/>
        <v>0</v>
      </c>
      <c r="AS268" s="16">
        <f t="shared" si="289"/>
        <v>0</v>
      </c>
      <c r="AU268" s="2"/>
      <c r="AV268" s="2"/>
      <c r="AW268" s="2"/>
      <c r="AX268" s="2"/>
      <c r="AY268" s="9">
        <f t="shared" si="290"/>
        <v>241</v>
      </c>
      <c r="AZ268" s="31">
        <f t="shared" si="291"/>
        <v>0</v>
      </c>
      <c r="BA268" s="31">
        <f t="shared" si="260"/>
        <v>61</v>
      </c>
      <c r="BB268" s="10">
        <f t="shared" si="332"/>
        <v>530</v>
      </c>
      <c r="BC268" s="28">
        <f t="shared" si="292"/>
        <v>30</v>
      </c>
      <c r="BD268" s="10">
        <f t="shared" si="293"/>
        <v>500</v>
      </c>
      <c r="BE268" s="10">
        <f t="shared" si="333"/>
        <v>500</v>
      </c>
      <c r="BF268" s="44">
        <f t="shared" si="294"/>
        <v>29500</v>
      </c>
      <c r="BG268" s="80">
        <f t="shared" si="295"/>
        <v>0</v>
      </c>
      <c r="BH268" s="118"/>
      <c r="BI268" s="9">
        <f t="shared" si="296"/>
        <v>0</v>
      </c>
      <c r="BJ268" s="28">
        <f t="shared" si="297"/>
        <v>0</v>
      </c>
      <c r="BK268" s="28">
        <f t="shared" si="298"/>
        <v>0</v>
      </c>
      <c r="BL268" s="28">
        <f t="shared" si="299"/>
        <v>0</v>
      </c>
      <c r="BM268" s="28">
        <f t="shared" si="300"/>
        <v>0</v>
      </c>
      <c r="BN268" s="28">
        <f t="shared" si="301"/>
        <v>0</v>
      </c>
      <c r="BO268" s="36">
        <f t="shared" si="302"/>
        <v>0</v>
      </c>
      <c r="BP268" s="80">
        <f t="shared" si="303"/>
        <v>0</v>
      </c>
      <c r="BQ268" s="9">
        <f t="shared" si="304"/>
        <v>0</v>
      </c>
      <c r="BR268" s="28">
        <f t="shared" si="305"/>
        <v>0</v>
      </c>
      <c r="BS268" s="28">
        <f t="shared" si="306"/>
        <v>0</v>
      </c>
      <c r="BT268" s="28">
        <f t="shared" si="307"/>
        <v>0</v>
      </c>
      <c r="BU268" s="28">
        <f t="shared" si="308"/>
        <v>0</v>
      </c>
      <c r="BV268" s="28">
        <f t="shared" si="309"/>
        <v>0</v>
      </c>
      <c r="BW268" s="36">
        <f t="shared" si="310"/>
        <v>0</v>
      </c>
      <c r="BX268" s="80">
        <f t="shared" si="311"/>
        <v>0</v>
      </c>
      <c r="BY268" s="9">
        <f t="shared" si="312"/>
        <v>0</v>
      </c>
      <c r="BZ268" s="28">
        <f t="shared" si="313"/>
        <v>0</v>
      </c>
      <c r="CA268" s="28">
        <f t="shared" si="314"/>
        <v>0</v>
      </c>
      <c r="CB268" s="28">
        <f t="shared" si="315"/>
        <v>0</v>
      </c>
      <c r="CC268" s="28">
        <f t="shared" si="316"/>
        <v>0</v>
      </c>
      <c r="CD268" s="28">
        <f t="shared" si="317"/>
        <v>0</v>
      </c>
      <c r="CE268" s="36">
        <f t="shared" si="318"/>
        <v>0</v>
      </c>
      <c r="CF268" s="80">
        <f t="shared" si="319"/>
        <v>0</v>
      </c>
      <c r="CG268" s="9">
        <f t="shared" si="320"/>
        <v>0</v>
      </c>
      <c r="CH268" s="28">
        <f t="shared" si="321"/>
        <v>0</v>
      </c>
      <c r="CI268" s="28">
        <f t="shared" si="322"/>
        <v>0</v>
      </c>
      <c r="CJ268" s="28">
        <f t="shared" si="323"/>
        <v>0</v>
      </c>
      <c r="CK268" s="28">
        <f t="shared" si="324"/>
        <v>0</v>
      </c>
      <c r="CL268" s="28">
        <f t="shared" si="325"/>
        <v>0</v>
      </c>
      <c r="CM268" s="36">
        <f t="shared" si="326"/>
        <v>0</v>
      </c>
      <c r="CN268" s="80">
        <f t="shared" si="327"/>
        <v>0</v>
      </c>
      <c r="CO268" s="9">
        <f t="shared" si="328"/>
        <v>0</v>
      </c>
      <c r="CP268" s="28">
        <f t="shared" si="329"/>
        <v>0</v>
      </c>
      <c r="CQ268" s="28">
        <f t="shared" si="334"/>
        <v>0</v>
      </c>
      <c r="CR268" s="28">
        <f t="shared" si="335"/>
        <v>0</v>
      </c>
      <c r="CS268" s="28">
        <f t="shared" si="336"/>
        <v>0</v>
      </c>
      <c r="CT268" s="28">
        <f t="shared" si="337"/>
        <v>0</v>
      </c>
      <c r="CU268" s="36">
        <f t="shared" si="338"/>
        <v>0</v>
      </c>
      <c r="CV268" s="122">
        <f t="shared" si="339"/>
        <v>0</v>
      </c>
      <c r="CW268" s="125">
        <f t="shared" si="340"/>
        <v>0</v>
      </c>
      <c r="CX268" s="138">
        <f t="shared" si="341"/>
        <v>530</v>
      </c>
    </row>
    <row r="269" spans="2:102" x14ac:dyDescent="0.3">
      <c r="B269" s="86">
        <v>242</v>
      </c>
      <c r="C269" s="155">
        <f t="shared" si="261"/>
        <v>530</v>
      </c>
      <c r="D269" s="10">
        <f t="shared" si="262"/>
        <v>30</v>
      </c>
      <c r="E269" s="10">
        <f t="shared" si="263"/>
        <v>500</v>
      </c>
      <c r="F269" s="10">
        <f t="shared" si="264"/>
        <v>0</v>
      </c>
      <c r="G269" s="10">
        <f t="shared" si="265"/>
        <v>500</v>
      </c>
      <c r="H269" s="10">
        <f t="shared" si="259"/>
        <v>29000</v>
      </c>
      <c r="I269" s="146">
        <f t="shared" si="330"/>
        <v>-500</v>
      </c>
      <c r="J269" s="147">
        <f t="shared" si="331"/>
        <v>-530</v>
      </c>
      <c r="S269" s="86">
        <v>242</v>
      </c>
      <c r="T269" s="9">
        <f t="shared" si="266"/>
        <v>0</v>
      </c>
      <c r="U269" s="10">
        <f t="shared" si="267"/>
        <v>0</v>
      </c>
      <c r="V269" s="10">
        <f t="shared" si="268"/>
        <v>0</v>
      </c>
      <c r="W269" s="10">
        <f t="shared" si="269"/>
        <v>0</v>
      </c>
      <c r="X269" s="10">
        <f t="shared" si="270"/>
        <v>0</v>
      </c>
      <c r="Y269" s="10">
        <f t="shared" si="271"/>
        <v>0</v>
      </c>
      <c r="Z269" s="10">
        <f t="shared" si="272"/>
        <v>0</v>
      </c>
      <c r="AA269" s="16">
        <f t="shared" si="273"/>
        <v>0</v>
      </c>
      <c r="AB269" s="6"/>
      <c r="AC269" s="9">
        <f t="shared" si="274"/>
        <v>0</v>
      </c>
      <c r="AD269" s="10">
        <f t="shared" si="275"/>
        <v>0</v>
      </c>
      <c r="AE269" s="10">
        <f t="shared" si="276"/>
        <v>0</v>
      </c>
      <c r="AF269" s="10">
        <f t="shared" si="277"/>
        <v>0</v>
      </c>
      <c r="AG269" s="10">
        <f t="shared" si="278"/>
        <v>0</v>
      </c>
      <c r="AH269" s="10">
        <f t="shared" si="279"/>
        <v>0</v>
      </c>
      <c r="AI269" s="10">
        <f t="shared" si="280"/>
        <v>0</v>
      </c>
      <c r="AJ269" s="16">
        <f t="shared" si="281"/>
        <v>0</v>
      </c>
      <c r="AK269" s="6"/>
      <c r="AL269" s="9">
        <f t="shared" si="282"/>
        <v>0</v>
      </c>
      <c r="AM269" s="10">
        <f t="shared" si="283"/>
        <v>0</v>
      </c>
      <c r="AN269" s="10">
        <f t="shared" si="284"/>
        <v>0</v>
      </c>
      <c r="AO269" s="10">
        <f t="shared" si="285"/>
        <v>0</v>
      </c>
      <c r="AP269" s="10">
        <f t="shared" si="286"/>
        <v>0</v>
      </c>
      <c r="AQ269" s="10">
        <f t="shared" si="287"/>
        <v>0</v>
      </c>
      <c r="AR269" s="10">
        <f t="shared" si="288"/>
        <v>0</v>
      </c>
      <c r="AS269" s="16">
        <f t="shared" si="289"/>
        <v>0</v>
      </c>
      <c r="AU269" s="2"/>
      <c r="AV269" s="2"/>
      <c r="AW269" s="2"/>
      <c r="AX269" s="2"/>
      <c r="AY269" s="9">
        <f t="shared" si="290"/>
        <v>242</v>
      </c>
      <c r="AZ269" s="31">
        <f t="shared" si="291"/>
        <v>0</v>
      </c>
      <c r="BA269" s="31">
        <f t="shared" si="260"/>
        <v>62</v>
      </c>
      <c r="BB269" s="10">
        <f t="shared" si="332"/>
        <v>530</v>
      </c>
      <c r="BC269" s="28">
        <f t="shared" si="292"/>
        <v>30</v>
      </c>
      <c r="BD269" s="10">
        <f t="shared" si="293"/>
        <v>500</v>
      </c>
      <c r="BE269" s="10">
        <f t="shared" si="333"/>
        <v>500</v>
      </c>
      <c r="BF269" s="44">
        <f t="shared" si="294"/>
        <v>29000</v>
      </c>
      <c r="BG269" s="80">
        <f t="shared" si="295"/>
        <v>0</v>
      </c>
      <c r="BH269" s="118"/>
      <c r="BI269" s="9">
        <f t="shared" si="296"/>
        <v>0</v>
      </c>
      <c r="BJ269" s="28">
        <f t="shared" si="297"/>
        <v>0</v>
      </c>
      <c r="BK269" s="28">
        <f t="shared" si="298"/>
        <v>0</v>
      </c>
      <c r="BL269" s="28">
        <f t="shared" si="299"/>
        <v>0</v>
      </c>
      <c r="BM269" s="28">
        <f t="shared" si="300"/>
        <v>0</v>
      </c>
      <c r="BN269" s="28">
        <f t="shared" si="301"/>
        <v>0</v>
      </c>
      <c r="BO269" s="36">
        <f t="shared" si="302"/>
        <v>0</v>
      </c>
      <c r="BP269" s="80">
        <f t="shared" si="303"/>
        <v>0</v>
      </c>
      <c r="BQ269" s="9">
        <f t="shared" si="304"/>
        <v>0</v>
      </c>
      <c r="BR269" s="28">
        <f t="shared" si="305"/>
        <v>0</v>
      </c>
      <c r="BS269" s="28">
        <f t="shared" si="306"/>
        <v>0</v>
      </c>
      <c r="BT269" s="28">
        <f t="shared" si="307"/>
        <v>0</v>
      </c>
      <c r="BU269" s="28">
        <f t="shared" si="308"/>
        <v>0</v>
      </c>
      <c r="BV269" s="28">
        <f t="shared" si="309"/>
        <v>0</v>
      </c>
      <c r="BW269" s="36">
        <f t="shared" si="310"/>
        <v>0</v>
      </c>
      <c r="BX269" s="80">
        <f t="shared" si="311"/>
        <v>0</v>
      </c>
      <c r="BY269" s="9">
        <f t="shared" si="312"/>
        <v>0</v>
      </c>
      <c r="BZ269" s="28">
        <f t="shared" si="313"/>
        <v>0</v>
      </c>
      <c r="CA269" s="28">
        <f t="shared" si="314"/>
        <v>0</v>
      </c>
      <c r="CB269" s="28">
        <f t="shared" si="315"/>
        <v>0</v>
      </c>
      <c r="CC269" s="28">
        <f t="shared" si="316"/>
        <v>0</v>
      </c>
      <c r="CD269" s="28">
        <f t="shared" si="317"/>
        <v>0</v>
      </c>
      <c r="CE269" s="36">
        <f t="shared" si="318"/>
        <v>0</v>
      </c>
      <c r="CF269" s="80">
        <f t="shared" si="319"/>
        <v>0</v>
      </c>
      <c r="CG269" s="9">
        <f t="shared" si="320"/>
        <v>0</v>
      </c>
      <c r="CH269" s="28">
        <f t="shared" si="321"/>
        <v>0</v>
      </c>
      <c r="CI269" s="28">
        <f t="shared" si="322"/>
        <v>0</v>
      </c>
      <c r="CJ269" s="28">
        <f t="shared" si="323"/>
        <v>0</v>
      </c>
      <c r="CK269" s="28">
        <f t="shared" si="324"/>
        <v>0</v>
      </c>
      <c r="CL269" s="28">
        <f t="shared" si="325"/>
        <v>0</v>
      </c>
      <c r="CM269" s="36">
        <f t="shared" si="326"/>
        <v>0</v>
      </c>
      <c r="CN269" s="80">
        <f t="shared" si="327"/>
        <v>0</v>
      </c>
      <c r="CO269" s="9">
        <f t="shared" si="328"/>
        <v>0</v>
      </c>
      <c r="CP269" s="28">
        <f t="shared" si="329"/>
        <v>0</v>
      </c>
      <c r="CQ269" s="28">
        <f t="shared" si="334"/>
        <v>0</v>
      </c>
      <c r="CR269" s="28">
        <f t="shared" si="335"/>
        <v>0</v>
      </c>
      <c r="CS269" s="28">
        <f t="shared" si="336"/>
        <v>0</v>
      </c>
      <c r="CT269" s="28">
        <f t="shared" si="337"/>
        <v>0</v>
      </c>
      <c r="CU269" s="36">
        <f t="shared" si="338"/>
        <v>0</v>
      </c>
      <c r="CV269" s="122">
        <f t="shared" si="339"/>
        <v>0</v>
      </c>
      <c r="CW269" s="125">
        <f t="shared" si="340"/>
        <v>0</v>
      </c>
      <c r="CX269" s="138">
        <f t="shared" si="341"/>
        <v>530</v>
      </c>
    </row>
    <row r="270" spans="2:102" x14ac:dyDescent="0.3">
      <c r="B270" s="86">
        <v>243</v>
      </c>
      <c r="C270" s="155">
        <f t="shared" si="261"/>
        <v>530</v>
      </c>
      <c r="D270" s="10">
        <f t="shared" si="262"/>
        <v>30</v>
      </c>
      <c r="E270" s="10">
        <f t="shared" si="263"/>
        <v>500</v>
      </c>
      <c r="F270" s="10">
        <f t="shared" si="264"/>
        <v>0</v>
      </c>
      <c r="G270" s="10">
        <f t="shared" si="265"/>
        <v>500</v>
      </c>
      <c r="H270" s="10">
        <f t="shared" si="259"/>
        <v>28500</v>
      </c>
      <c r="I270" s="146">
        <f t="shared" si="330"/>
        <v>-500</v>
      </c>
      <c r="J270" s="147">
        <f t="shared" si="331"/>
        <v>-530</v>
      </c>
      <c r="S270" s="86">
        <v>243</v>
      </c>
      <c r="T270" s="9">
        <f t="shared" si="266"/>
        <v>0</v>
      </c>
      <c r="U270" s="10">
        <f t="shared" si="267"/>
        <v>0</v>
      </c>
      <c r="V270" s="10">
        <f t="shared" si="268"/>
        <v>0</v>
      </c>
      <c r="W270" s="10">
        <f t="shared" si="269"/>
        <v>0</v>
      </c>
      <c r="X270" s="10">
        <f t="shared" si="270"/>
        <v>0</v>
      </c>
      <c r="Y270" s="10">
        <f t="shared" si="271"/>
        <v>0</v>
      </c>
      <c r="Z270" s="10">
        <f t="shared" si="272"/>
        <v>0</v>
      </c>
      <c r="AA270" s="16">
        <f t="shared" si="273"/>
        <v>0</v>
      </c>
      <c r="AB270" s="6"/>
      <c r="AC270" s="9">
        <f t="shared" si="274"/>
        <v>0</v>
      </c>
      <c r="AD270" s="10">
        <f t="shared" si="275"/>
        <v>0</v>
      </c>
      <c r="AE270" s="10">
        <f t="shared" si="276"/>
        <v>0</v>
      </c>
      <c r="AF270" s="10">
        <f t="shared" si="277"/>
        <v>0</v>
      </c>
      <c r="AG270" s="10">
        <f t="shared" si="278"/>
        <v>0</v>
      </c>
      <c r="AH270" s="10">
        <f t="shared" si="279"/>
        <v>0</v>
      </c>
      <c r="AI270" s="10">
        <f t="shared" si="280"/>
        <v>0</v>
      </c>
      <c r="AJ270" s="16">
        <f t="shared" si="281"/>
        <v>0</v>
      </c>
      <c r="AK270" s="6"/>
      <c r="AL270" s="9">
        <f t="shared" si="282"/>
        <v>0</v>
      </c>
      <c r="AM270" s="10">
        <f t="shared" si="283"/>
        <v>0</v>
      </c>
      <c r="AN270" s="10">
        <f t="shared" si="284"/>
        <v>0</v>
      </c>
      <c r="AO270" s="10">
        <f t="shared" si="285"/>
        <v>0</v>
      </c>
      <c r="AP270" s="10">
        <f t="shared" si="286"/>
        <v>0</v>
      </c>
      <c r="AQ270" s="10">
        <f t="shared" si="287"/>
        <v>0</v>
      </c>
      <c r="AR270" s="10">
        <f t="shared" si="288"/>
        <v>0</v>
      </c>
      <c r="AS270" s="16">
        <f t="shared" si="289"/>
        <v>0</v>
      </c>
      <c r="AU270" s="2"/>
      <c r="AV270" s="2"/>
      <c r="AW270" s="2"/>
      <c r="AX270" s="2"/>
      <c r="AY270" s="9">
        <f t="shared" si="290"/>
        <v>243</v>
      </c>
      <c r="AZ270" s="31">
        <f t="shared" si="291"/>
        <v>0</v>
      </c>
      <c r="BA270" s="31">
        <f t="shared" si="260"/>
        <v>63</v>
      </c>
      <c r="BB270" s="10">
        <f t="shared" si="332"/>
        <v>530</v>
      </c>
      <c r="BC270" s="28">
        <f t="shared" si="292"/>
        <v>30</v>
      </c>
      <c r="BD270" s="10">
        <f t="shared" si="293"/>
        <v>500</v>
      </c>
      <c r="BE270" s="10">
        <f t="shared" si="333"/>
        <v>500</v>
      </c>
      <c r="BF270" s="44">
        <f t="shared" si="294"/>
        <v>28500</v>
      </c>
      <c r="BG270" s="80">
        <f t="shared" si="295"/>
        <v>0</v>
      </c>
      <c r="BH270" s="118"/>
      <c r="BI270" s="9">
        <f t="shared" si="296"/>
        <v>0</v>
      </c>
      <c r="BJ270" s="28">
        <f t="shared" si="297"/>
        <v>0</v>
      </c>
      <c r="BK270" s="28">
        <f t="shared" si="298"/>
        <v>0</v>
      </c>
      <c r="BL270" s="28">
        <f t="shared" si="299"/>
        <v>0</v>
      </c>
      <c r="BM270" s="28">
        <f t="shared" si="300"/>
        <v>0</v>
      </c>
      <c r="BN270" s="28">
        <f t="shared" si="301"/>
        <v>0</v>
      </c>
      <c r="BO270" s="36">
        <f t="shared" si="302"/>
        <v>0</v>
      </c>
      <c r="BP270" s="80">
        <f t="shared" si="303"/>
        <v>0</v>
      </c>
      <c r="BQ270" s="9">
        <f t="shared" si="304"/>
        <v>0</v>
      </c>
      <c r="BR270" s="28">
        <f t="shared" si="305"/>
        <v>0</v>
      </c>
      <c r="BS270" s="28">
        <f t="shared" si="306"/>
        <v>0</v>
      </c>
      <c r="BT270" s="28">
        <f t="shared" si="307"/>
        <v>0</v>
      </c>
      <c r="BU270" s="28">
        <f t="shared" si="308"/>
        <v>0</v>
      </c>
      <c r="BV270" s="28">
        <f t="shared" si="309"/>
        <v>0</v>
      </c>
      <c r="BW270" s="36">
        <f t="shared" si="310"/>
        <v>0</v>
      </c>
      <c r="BX270" s="80">
        <f t="shared" si="311"/>
        <v>0</v>
      </c>
      <c r="BY270" s="9">
        <f t="shared" si="312"/>
        <v>0</v>
      </c>
      <c r="BZ270" s="28">
        <f t="shared" si="313"/>
        <v>0</v>
      </c>
      <c r="CA270" s="28">
        <f t="shared" si="314"/>
        <v>0</v>
      </c>
      <c r="CB270" s="28">
        <f t="shared" si="315"/>
        <v>0</v>
      </c>
      <c r="CC270" s="28">
        <f t="shared" si="316"/>
        <v>0</v>
      </c>
      <c r="CD270" s="28">
        <f t="shared" si="317"/>
        <v>0</v>
      </c>
      <c r="CE270" s="36">
        <f t="shared" si="318"/>
        <v>0</v>
      </c>
      <c r="CF270" s="80">
        <f t="shared" si="319"/>
        <v>0</v>
      </c>
      <c r="CG270" s="9">
        <f t="shared" si="320"/>
        <v>0</v>
      </c>
      <c r="CH270" s="28">
        <f t="shared" si="321"/>
        <v>0</v>
      </c>
      <c r="CI270" s="28">
        <f t="shared" si="322"/>
        <v>0</v>
      </c>
      <c r="CJ270" s="28">
        <f t="shared" si="323"/>
        <v>0</v>
      </c>
      <c r="CK270" s="28">
        <f t="shared" si="324"/>
        <v>0</v>
      </c>
      <c r="CL270" s="28">
        <f t="shared" si="325"/>
        <v>0</v>
      </c>
      <c r="CM270" s="36">
        <f t="shared" si="326"/>
        <v>0</v>
      </c>
      <c r="CN270" s="80">
        <f t="shared" si="327"/>
        <v>0</v>
      </c>
      <c r="CO270" s="9">
        <f t="shared" si="328"/>
        <v>0</v>
      </c>
      <c r="CP270" s="28">
        <f t="shared" si="329"/>
        <v>0</v>
      </c>
      <c r="CQ270" s="28">
        <f t="shared" si="334"/>
        <v>0</v>
      </c>
      <c r="CR270" s="28">
        <f t="shared" si="335"/>
        <v>0</v>
      </c>
      <c r="CS270" s="28">
        <f t="shared" si="336"/>
        <v>0</v>
      </c>
      <c r="CT270" s="28">
        <f t="shared" si="337"/>
        <v>0</v>
      </c>
      <c r="CU270" s="36">
        <f t="shared" si="338"/>
        <v>0</v>
      </c>
      <c r="CV270" s="122">
        <f t="shared" si="339"/>
        <v>0</v>
      </c>
      <c r="CW270" s="125">
        <f t="shared" si="340"/>
        <v>0</v>
      </c>
      <c r="CX270" s="138">
        <f t="shared" si="341"/>
        <v>530</v>
      </c>
    </row>
    <row r="271" spans="2:102" x14ac:dyDescent="0.3">
      <c r="B271" s="86">
        <v>244</v>
      </c>
      <c r="C271" s="155">
        <f t="shared" si="261"/>
        <v>530</v>
      </c>
      <c r="D271" s="10">
        <f t="shared" si="262"/>
        <v>30</v>
      </c>
      <c r="E271" s="10">
        <f t="shared" si="263"/>
        <v>500</v>
      </c>
      <c r="F271" s="10">
        <f t="shared" si="264"/>
        <v>0</v>
      </c>
      <c r="G271" s="10">
        <f t="shared" si="265"/>
        <v>500</v>
      </c>
      <c r="H271" s="10">
        <f t="shared" si="259"/>
        <v>28000</v>
      </c>
      <c r="I271" s="146">
        <f t="shared" si="330"/>
        <v>-500</v>
      </c>
      <c r="J271" s="147">
        <f t="shared" si="331"/>
        <v>-530</v>
      </c>
      <c r="S271" s="86">
        <v>244</v>
      </c>
      <c r="T271" s="9">
        <f t="shared" si="266"/>
        <v>0</v>
      </c>
      <c r="U271" s="10">
        <f t="shared" si="267"/>
        <v>0</v>
      </c>
      <c r="V271" s="10">
        <f t="shared" si="268"/>
        <v>0</v>
      </c>
      <c r="W271" s="10">
        <f t="shared" si="269"/>
        <v>0</v>
      </c>
      <c r="X271" s="10">
        <f t="shared" si="270"/>
        <v>0</v>
      </c>
      <c r="Y271" s="10">
        <f t="shared" si="271"/>
        <v>0</v>
      </c>
      <c r="Z271" s="10">
        <f t="shared" si="272"/>
        <v>0</v>
      </c>
      <c r="AA271" s="16">
        <f t="shared" si="273"/>
        <v>0</v>
      </c>
      <c r="AB271" s="6"/>
      <c r="AC271" s="9">
        <f t="shared" si="274"/>
        <v>0</v>
      </c>
      <c r="AD271" s="10">
        <f t="shared" si="275"/>
        <v>0</v>
      </c>
      <c r="AE271" s="10">
        <f t="shared" si="276"/>
        <v>0</v>
      </c>
      <c r="AF271" s="10">
        <f t="shared" si="277"/>
        <v>0</v>
      </c>
      <c r="AG271" s="10">
        <f t="shared" si="278"/>
        <v>0</v>
      </c>
      <c r="AH271" s="10">
        <f t="shared" si="279"/>
        <v>0</v>
      </c>
      <c r="AI271" s="10">
        <f t="shared" si="280"/>
        <v>0</v>
      </c>
      <c r="AJ271" s="16">
        <f t="shared" si="281"/>
        <v>0</v>
      </c>
      <c r="AK271" s="6"/>
      <c r="AL271" s="9">
        <f t="shared" si="282"/>
        <v>0</v>
      </c>
      <c r="AM271" s="10">
        <f t="shared" si="283"/>
        <v>0</v>
      </c>
      <c r="AN271" s="10">
        <f t="shared" si="284"/>
        <v>0</v>
      </c>
      <c r="AO271" s="10">
        <f t="shared" si="285"/>
        <v>0</v>
      </c>
      <c r="AP271" s="10">
        <f t="shared" si="286"/>
        <v>0</v>
      </c>
      <c r="AQ271" s="10">
        <f t="shared" si="287"/>
        <v>0</v>
      </c>
      <c r="AR271" s="10">
        <f t="shared" si="288"/>
        <v>0</v>
      </c>
      <c r="AS271" s="16">
        <f t="shared" si="289"/>
        <v>0</v>
      </c>
      <c r="AU271" s="2"/>
      <c r="AV271" s="2"/>
      <c r="AW271" s="2"/>
      <c r="AX271" s="2"/>
      <c r="AY271" s="9">
        <f t="shared" si="290"/>
        <v>244</v>
      </c>
      <c r="AZ271" s="31">
        <f t="shared" si="291"/>
        <v>0</v>
      </c>
      <c r="BA271" s="31">
        <f t="shared" si="260"/>
        <v>64</v>
      </c>
      <c r="BB271" s="10">
        <f t="shared" si="332"/>
        <v>530</v>
      </c>
      <c r="BC271" s="28">
        <f t="shared" si="292"/>
        <v>30</v>
      </c>
      <c r="BD271" s="10">
        <f t="shared" si="293"/>
        <v>500</v>
      </c>
      <c r="BE271" s="10">
        <f t="shared" si="333"/>
        <v>500</v>
      </c>
      <c r="BF271" s="44">
        <f t="shared" si="294"/>
        <v>28000</v>
      </c>
      <c r="BG271" s="80">
        <f t="shared" si="295"/>
        <v>0</v>
      </c>
      <c r="BH271" s="118"/>
      <c r="BI271" s="9">
        <f t="shared" si="296"/>
        <v>0</v>
      </c>
      <c r="BJ271" s="28">
        <f t="shared" si="297"/>
        <v>0</v>
      </c>
      <c r="BK271" s="28">
        <f t="shared" si="298"/>
        <v>0</v>
      </c>
      <c r="BL271" s="28">
        <f t="shared" si="299"/>
        <v>0</v>
      </c>
      <c r="BM271" s="28">
        <f t="shared" si="300"/>
        <v>0</v>
      </c>
      <c r="BN271" s="28">
        <f t="shared" si="301"/>
        <v>0</v>
      </c>
      <c r="BO271" s="36">
        <f t="shared" si="302"/>
        <v>0</v>
      </c>
      <c r="BP271" s="80">
        <f t="shared" si="303"/>
        <v>0</v>
      </c>
      <c r="BQ271" s="9">
        <f t="shared" si="304"/>
        <v>0</v>
      </c>
      <c r="BR271" s="28">
        <f t="shared" si="305"/>
        <v>0</v>
      </c>
      <c r="BS271" s="28">
        <f t="shared" si="306"/>
        <v>0</v>
      </c>
      <c r="BT271" s="28">
        <f t="shared" si="307"/>
        <v>0</v>
      </c>
      <c r="BU271" s="28">
        <f t="shared" si="308"/>
        <v>0</v>
      </c>
      <c r="BV271" s="28">
        <f t="shared" si="309"/>
        <v>0</v>
      </c>
      <c r="BW271" s="36">
        <f t="shared" si="310"/>
        <v>0</v>
      </c>
      <c r="BX271" s="80">
        <f t="shared" si="311"/>
        <v>0</v>
      </c>
      <c r="BY271" s="9">
        <f t="shared" si="312"/>
        <v>0</v>
      </c>
      <c r="BZ271" s="28">
        <f t="shared" si="313"/>
        <v>0</v>
      </c>
      <c r="CA271" s="28">
        <f t="shared" si="314"/>
        <v>0</v>
      </c>
      <c r="CB271" s="28">
        <f t="shared" si="315"/>
        <v>0</v>
      </c>
      <c r="CC271" s="28">
        <f t="shared" si="316"/>
        <v>0</v>
      </c>
      <c r="CD271" s="28">
        <f t="shared" si="317"/>
        <v>0</v>
      </c>
      <c r="CE271" s="36">
        <f t="shared" si="318"/>
        <v>0</v>
      </c>
      <c r="CF271" s="80">
        <f t="shared" si="319"/>
        <v>0</v>
      </c>
      <c r="CG271" s="9">
        <f t="shared" si="320"/>
        <v>0</v>
      </c>
      <c r="CH271" s="28">
        <f t="shared" si="321"/>
        <v>0</v>
      </c>
      <c r="CI271" s="28">
        <f t="shared" si="322"/>
        <v>0</v>
      </c>
      <c r="CJ271" s="28">
        <f t="shared" si="323"/>
        <v>0</v>
      </c>
      <c r="CK271" s="28">
        <f t="shared" si="324"/>
        <v>0</v>
      </c>
      <c r="CL271" s="28">
        <f t="shared" si="325"/>
        <v>0</v>
      </c>
      <c r="CM271" s="36">
        <f t="shared" si="326"/>
        <v>0</v>
      </c>
      <c r="CN271" s="80">
        <f t="shared" si="327"/>
        <v>0</v>
      </c>
      <c r="CO271" s="9">
        <f t="shared" si="328"/>
        <v>0</v>
      </c>
      <c r="CP271" s="28">
        <f t="shared" si="329"/>
        <v>0</v>
      </c>
      <c r="CQ271" s="28">
        <f t="shared" si="334"/>
        <v>0</v>
      </c>
      <c r="CR271" s="28">
        <f t="shared" si="335"/>
        <v>0</v>
      </c>
      <c r="CS271" s="28">
        <f t="shared" si="336"/>
        <v>0</v>
      </c>
      <c r="CT271" s="28">
        <f t="shared" si="337"/>
        <v>0</v>
      </c>
      <c r="CU271" s="36">
        <f t="shared" si="338"/>
        <v>0</v>
      </c>
      <c r="CV271" s="122">
        <f t="shared" si="339"/>
        <v>0</v>
      </c>
      <c r="CW271" s="125">
        <f t="shared" si="340"/>
        <v>0</v>
      </c>
      <c r="CX271" s="138">
        <f t="shared" si="341"/>
        <v>530</v>
      </c>
    </row>
    <row r="272" spans="2:102" x14ac:dyDescent="0.3">
      <c r="B272" s="86">
        <v>245</v>
      </c>
      <c r="C272" s="155">
        <f t="shared" si="261"/>
        <v>530</v>
      </c>
      <c r="D272" s="10">
        <f t="shared" si="262"/>
        <v>30</v>
      </c>
      <c r="E272" s="10">
        <f t="shared" si="263"/>
        <v>500</v>
      </c>
      <c r="F272" s="10">
        <f t="shared" si="264"/>
        <v>0</v>
      </c>
      <c r="G272" s="10">
        <f t="shared" si="265"/>
        <v>500</v>
      </c>
      <c r="H272" s="10">
        <f t="shared" si="259"/>
        <v>27500</v>
      </c>
      <c r="I272" s="146">
        <f t="shared" si="330"/>
        <v>-500</v>
      </c>
      <c r="J272" s="147">
        <f t="shared" si="331"/>
        <v>-530</v>
      </c>
      <c r="S272" s="86">
        <v>245</v>
      </c>
      <c r="T272" s="9">
        <f t="shared" si="266"/>
        <v>0</v>
      </c>
      <c r="U272" s="10">
        <f t="shared" si="267"/>
        <v>0</v>
      </c>
      <c r="V272" s="10">
        <f t="shared" si="268"/>
        <v>0</v>
      </c>
      <c r="W272" s="10">
        <f t="shared" si="269"/>
        <v>0</v>
      </c>
      <c r="X272" s="10">
        <f t="shared" si="270"/>
        <v>0</v>
      </c>
      <c r="Y272" s="10">
        <f t="shared" si="271"/>
        <v>0</v>
      </c>
      <c r="Z272" s="10">
        <f t="shared" si="272"/>
        <v>0</v>
      </c>
      <c r="AA272" s="16">
        <f t="shared" si="273"/>
        <v>0</v>
      </c>
      <c r="AB272" s="6"/>
      <c r="AC272" s="9">
        <f t="shared" si="274"/>
        <v>0</v>
      </c>
      <c r="AD272" s="10">
        <f t="shared" si="275"/>
        <v>0</v>
      </c>
      <c r="AE272" s="10">
        <f t="shared" si="276"/>
        <v>0</v>
      </c>
      <c r="AF272" s="10">
        <f t="shared" si="277"/>
        <v>0</v>
      </c>
      <c r="AG272" s="10">
        <f t="shared" si="278"/>
        <v>0</v>
      </c>
      <c r="AH272" s="10">
        <f t="shared" si="279"/>
        <v>0</v>
      </c>
      <c r="AI272" s="10">
        <f t="shared" si="280"/>
        <v>0</v>
      </c>
      <c r="AJ272" s="16">
        <f t="shared" si="281"/>
        <v>0</v>
      </c>
      <c r="AK272" s="6"/>
      <c r="AL272" s="9">
        <f t="shared" si="282"/>
        <v>0</v>
      </c>
      <c r="AM272" s="10">
        <f t="shared" si="283"/>
        <v>0</v>
      </c>
      <c r="AN272" s="10">
        <f t="shared" si="284"/>
        <v>0</v>
      </c>
      <c r="AO272" s="10">
        <f t="shared" si="285"/>
        <v>0</v>
      </c>
      <c r="AP272" s="10">
        <f t="shared" si="286"/>
        <v>0</v>
      </c>
      <c r="AQ272" s="10">
        <f t="shared" si="287"/>
        <v>0</v>
      </c>
      <c r="AR272" s="10">
        <f t="shared" si="288"/>
        <v>0</v>
      </c>
      <c r="AS272" s="16">
        <f t="shared" si="289"/>
        <v>0</v>
      </c>
      <c r="AU272" s="2"/>
      <c r="AV272" s="2"/>
      <c r="AW272" s="2"/>
      <c r="AX272" s="2"/>
      <c r="AY272" s="9">
        <f t="shared" si="290"/>
        <v>245</v>
      </c>
      <c r="AZ272" s="31">
        <f t="shared" si="291"/>
        <v>0</v>
      </c>
      <c r="BA272" s="31">
        <f t="shared" si="260"/>
        <v>65</v>
      </c>
      <c r="BB272" s="10">
        <f t="shared" si="332"/>
        <v>530</v>
      </c>
      <c r="BC272" s="28">
        <f t="shared" si="292"/>
        <v>30</v>
      </c>
      <c r="BD272" s="10">
        <f t="shared" si="293"/>
        <v>500</v>
      </c>
      <c r="BE272" s="10">
        <f t="shared" si="333"/>
        <v>500</v>
      </c>
      <c r="BF272" s="44">
        <f t="shared" si="294"/>
        <v>27500</v>
      </c>
      <c r="BG272" s="80">
        <f t="shared" si="295"/>
        <v>0</v>
      </c>
      <c r="BH272" s="118"/>
      <c r="BI272" s="9">
        <f t="shared" si="296"/>
        <v>0</v>
      </c>
      <c r="BJ272" s="28">
        <f t="shared" si="297"/>
        <v>0</v>
      </c>
      <c r="BK272" s="28">
        <f t="shared" si="298"/>
        <v>0</v>
      </c>
      <c r="BL272" s="28">
        <f t="shared" si="299"/>
        <v>0</v>
      </c>
      <c r="BM272" s="28">
        <f t="shared" si="300"/>
        <v>0</v>
      </c>
      <c r="BN272" s="28">
        <f t="shared" si="301"/>
        <v>0</v>
      </c>
      <c r="BO272" s="36">
        <f t="shared" si="302"/>
        <v>0</v>
      </c>
      <c r="BP272" s="80">
        <f t="shared" si="303"/>
        <v>0</v>
      </c>
      <c r="BQ272" s="9">
        <f t="shared" si="304"/>
        <v>0</v>
      </c>
      <c r="BR272" s="28">
        <f t="shared" si="305"/>
        <v>0</v>
      </c>
      <c r="BS272" s="28">
        <f t="shared" si="306"/>
        <v>0</v>
      </c>
      <c r="BT272" s="28">
        <f t="shared" si="307"/>
        <v>0</v>
      </c>
      <c r="BU272" s="28">
        <f t="shared" si="308"/>
        <v>0</v>
      </c>
      <c r="BV272" s="28">
        <f t="shared" si="309"/>
        <v>0</v>
      </c>
      <c r="BW272" s="36">
        <f t="shared" si="310"/>
        <v>0</v>
      </c>
      <c r="BX272" s="80">
        <f t="shared" si="311"/>
        <v>0</v>
      </c>
      <c r="BY272" s="9">
        <f t="shared" si="312"/>
        <v>0</v>
      </c>
      <c r="BZ272" s="28">
        <f t="shared" si="313"/>
        <v>0</v>
      </c>
      <c r="CA272" s="28">
        <f t="shared" si="314"/>
        <v>0</v>
      </c>
      <c r="CB272" s="28">
        <f t="shared" si="315"/>
        <v>0</v>
      </c>
      <c r="CC272" s="28">
        <f t="shared" si="316"/>
        <v>0</v>
      </c>
      <c r="CD272" s="28">
        <f t="shared" si="317"/>
        <v>0</v>
      </c>
      <c r="CE272" s="36">
        <f t="shared" si="318"/>
        <v>0</v>
      </c>
      <c r="CF272" s="80">
        <f t="shared" si="319"/>
        <v>0</v>
      </c>
      <c r="CG272" s="9">
        <f t="shared" si="320"/>
        <v>0</v>
      </c>
      <c r="CH272" s="28">
        <f t="shared" si="321"/>
        <v>0</v>
      </c>
      <c r="CI272" s="28">
        <f t="shared" si="322"/>
        <v>0</v>
      </c>
      <c r="CJ272" s="28">
        <f t="shared" si="323"/>
        <v>0</v>
      </c>
      <c r="CK272" s="28">
        <f t="shared" si="324"/>
        <v>0</v>
      </c>
      <c r="CL272" s="28">
        <f t="shared" si="325"/>
        <v>0</v>
      </c>
      <c r="CM272" s="36">
        <f t="shared" si="326"/>
        <v>0</v>
      </c>
      <c r="CN272" s="80">
        <f t="shared" si="327"/>
        <v>0</v>
      </c>
      <c r="CO272" s="9">
        <f t="shared" si="328"/>
        <v>0</v>
      </c>
      <c r="CP272" s="28">
        <f t="shared" si="329"/>
        <v>0</v>
      </c>
      <c r="CQ272" s="28">
        <f t="shared" si="334"/>
        <v>0</v>
      </c>
      <c r="CR272" s="28">
        <f t="shared" si="335"/>
        <v>0</v>
      </c>
      <c r="CS272" s="28">
        <f t="shared" si="336"/>
        <v>0</v>
      </c>
      <c r="CT272" s="28">
        <f t="shared" si="337"/>
        <v>0</v>
      </c>
      <c r="CU272" s="36">
        <f t="shared" si="338"/>
        <v>0</v>
      </c>
      <c r="CV272" s="122">
        <f t="shared" si="339"/>
        <v>0</v>
      </c>
      <c r="CW272" s="125">
        <f t="shared" si="340"/>
        <v>0</v>
      </c>
      <c r="CX272" s="138">
        <f t="shared" si="341"/>
        <v>530</v>
      </c>
    </row>
    <row r="273" spans="2:102" x14ac:dyDescent="0.3">
      <c r="B273" s="86">
        <v>246</v>
      </c>
      <c r="C273" s="155">
        <f t="shared" si="261"/>
        <v>530</v>
      </c>
      <c r="D273" s="10">
        <f t="shared" si="262"/>
        <v>30</v>
      </c>
      <c r="E273" s="10">
        <f t="shared" si="263"/>
        <v>500</v>
      </c>
      <c r="F273" s="10">
        <f t="shared" si="264"/>
        <v>0</v>
      </c>
      <c r="G273" s="10">
        <f t="shared" si="265"/>
        <v>500</v>
      </c>
      <c r="H273" s="10">
        <f t="shared" si="259"/>
        <v>27000</v>
      </c>
      <c r="I273" s="146">
        <f t="shared" si="330"/>
        <v>-500</v>
      </c>
      <c r="J273" s="147">
        <f t="shared" si="331"/>
        <v>-530</v>
      </c>
      <c r="S273" s="86">
        <v>246</v>
      </c>
      <c r="T273" s="9">
        <f t="shared" si="266"/>
        <v>0</v>
      </c>
      <c r="U273" s="10">
        <f t="shared" si="267"/>
        <v>0</v>
      </c>
      <c r="V273" s="10">
        <f t="shared" si="268"/>
        <v>0</v>
      </c>
      <c r="W273" s="10">
        <f t="shared" si="269"/>
        <v>0</v>
      </c>
      <c r="X273" s="10">
        <f t="shared" si="270"/>
        <v>0</v>
      </c>
      <c r="Y273" s="10">
        <f t="shared" si="271"/>
        <v>0</v>
      </c>
      <c r="Z273" s="10">
        <f t="shared" si="272"/>
        <v>0</v>
      </c>
      <c r="AA273" s="16">
        <f t="shared" si="273"/>
        <v>0</v>
      </c>
      <c r="AB273" s="6"/>
      <c r="AC273" s="9">
        <f t="shared" si="274"/>
        <v>0</v>
      </c>
      <c r="AD273" s="10">
        <f t="shared" si="275"/>
        <v>0</v>
      </c>
      <c r="AE273" s="10">
        <f t="shared" si="276"/>
        <v>0</v>
      </c>
      <c r="AF273" s="10">
        <f t="shared" si="277"/>
        <v>0</v>
      </c>
      <c r="AG273" s="10">
        <f t="shared" si="278"/>
        <v>0</v>
      </c>
      <c r="AH273" s="10">
        <f t="shared" si="279"/>
        <v>0</v>
      </c>
      <c r="AI273" s="10">
        <f t="shared" si="280"/>
        <v>0</v>
      </c>
      <c r="AJ273" s="16">
        <f t="shared" si="281"/>
        <v>0</v>
      </c>
      <c r="AK273" s="6"/>
      <c r="AL273" s="9">
        <f t="shared" si="282"/>
        <v>0</v>
      </c>
      <c r="AM273" s="10">
        <f t="shared" si="283"/>
        <v>0</v>
      </c>
      <c r="AN273" s="10">
        <f t="shared" si="284"/>
        <v>0</v>
      </c>
      <c r="AO273" s="10">
        <f t="shared" si="285"/>
        <v>0</v>
      </c>
      <c r="AP273" s="10">
        <f t="shared" si="286"/>
        <v>0</v>
      </c>
      <c r="AQ273" s="10">
        <f t="shared" si="287"/>
        <v>0</v>
      </c>
      <c r="AR273" s="10">
        <f t="shared" si="288"/>
        <v>0</v>
      </c>
      <c r="AS273" s="16">
        <f t="shared" si="289"/>
        <v>0</v>
      </c>
      <c r="AU273" s="2"/>
      <c r="AV273" s="2"/>
      <c r="AW273" s="2"/>
      <c r="AX273" s="2"/>
      <c r="AY273" s="9">
        <f t="shared" si="290"/>
        <v>246</v>
      </c>
      <c r="AZ273" s="31">
        <f t="shared" si="291"/>
        <v>0</v>
      </c>
      <c r="BA273" s="31">
        <f t="shared" si="260"/>
        <v>66</v>
      </c>
      <c r="BB273" s="10">
        <f t="shared" si="332"/>
        <v>530</v>
      </c>
      <c r="BC273" s="28">
        <f t="shared" si="292"/>
        <v>30</v>
      </c>
      <c r="BD273" s="10">
        <f t="shared" si="293"/>
        <v>500</v>
      </c>
      <c r="BE273" s="10">
        <f t="shared" si="333"/>
        <v>500</v>
      </c>
      <c r="BF273" s="44">
        <f t="shared" si="294"/>
        <v>27000</v>
      </c>
      <c r="BG273" s="80">
        <f t="shared" si="295"/>
        <v>0</v>
      </c>
      <c r="BH273" s="118"/>
      <c r="BI273" s="9">
        <f t="shared" si="296"/>
        <v>0</v>
      </c>
      <c r="BJ273" s="28">
        <f t="shared" si="297"/>
        <v>0</v>
      </c>
      <c r="BK273" s="28">
        <f t="shared" si="298"/>
        <v>0</v>
      </c>
      <c r="BL273" s="28">
        <f t="shared" si="299"/>
        <v>0</v>
      </c>
      <c r="BM273" s="28">
        <f t="shared" si="300"/>
        <v>0</v>
      </c>
      <c r="BN273" s="28">
        <f t="shared" si="301"/>
        <v>0</v>
      </c>
      <c r="BO273" s="36">
        <f t="shared" si="302"/>
        <v>0</v>
      </c>
      <c r="BP273" s="80">
        <f t="shared" si="303"/>
        <v>0</v>
      </c>
      <c r="BQ273" s="9">
        <f t="shared" si="304"/>
        <v>0</v>
      </c>
      <c r="BR273" s="28">
        <f t="shared" si="305"/>
        <v>0</v>
      </c>
      <c r="BS273" s="28">
        <f t="shared" si="306"/>
        <v>0</v>
      </c>
      <c r="BT273" s="28">
        <f t="shared" si="307"/>
        <v>0</v>
      </c>
      <c r="BU273" s="28">
        <f t="shared" si="308"/>
        <v>0</v>
      </c>
      <c r="BV273" s="28">
        <f t="shared" si="309"/>
        <v>0</v>
      </c>
      <c r="BW273" s="36">
        <f t="shared" si="310"/>
        <v>0</v>
      </c>
      <c r="BX273" s="80">
        <f t="shared" si="311"/>
        <v>0</v>
      </c>
      <c r="BY273" s="9">
        <f t="shared" si="312"/>
        <v>0</v>
      </c>
      <c r="BZ273" s="28">
        <f t="shared" si="313"/>
        <v>0</v>
      </c>
      <c r="CA273" s="28">
        <f t="shared" si="314"/>
        <v>0</v>
      </c>
      <c r="CB273" s="28">
        <f t="shared" si="315"/>
        <v>0</v>
      </c>
      <c r="CC273" s="28">
        <f t="shared" si="316"/>
        <v>0</v>
      </c>
      <c r="CD273" s="28">
        <f t="shared" si="317"/>
        <v>0</v>
      </c>
      <c r="CE273" s="36">
        <f t="shared" si="318"/>
        <v>0</v>
      </c>
      <c r="CF273" s="80">
        <f t="shared" si="319"/>
        <v>0</v>
      </c>
      <c r="CG273" s="9">
        <f t="shared" si="320"/>
        <v>0</v>
      </c>
      <c r="CH273" s="28">
        <f t="shared" si="321"/>
        <v>0</v>
      </c>
      <c r="CI273" s="28">
        <f t="shared" si="322"/>
        <v>0</v>
      </c>
      <c r="CJ273" s="28">
        <f t="shared" si="323"/>
        <v>0</v>
      </c>
      <c r="CK273" s="28">
        <f t="shared" si="324"/>
        <v>0</v>
      </c>
      <c r="CL273" s="28">
        <f t="shared" si="325"/>
        <v>0</v>
      </c>
      <c r="CM273" s="36">
        <f t="shared" si="326"/>
        <v>0</v>
      </c>
      <c r="CN273" s="80">
        <f t="shared" si="327"/>
        <v>0</v>
      </c>
      <c r="CO273" s="9">
        <f t="shared" si="328"/>
        <v>0</v>
      </c>
      <c r="CP273" s="28">
        <f t="shared" si="329"/>
        <v>0</v>
      </c>
      <c r="CQ273" s="28">
        <f t="shared" si="334"/>
        <v>0</v>
      </c>
      <c r="CR273" s="28">
        <f t="shared" si="335"/>
        <v>0</v>
      </c>
      <c r="CS273" s="28">
        <f t="shared" si="336"/>
        <v>0</v>
      </c>
      <c r="CT273" s="28">
        <f t="shared" si="337"/>
        <v>0</v>
      </c>
      <c r="CU273" s="36">
        <f t="shared" si="338"/>
        <v>0</v>
      </c>
      <c r="CV273" s="122">
        <f t="shared" si="339"/>
        <v>0</v>
      </c>
      <c r="CW273" s="125">
        <f t="shared" si="340"/>
        <v>0</v>
      </c>
      <c r="CX273" s="138">
        <f t="shared" si="341"/>
        <v>530</v>
      </c>
    </row>
    <row r="274" spans="2:102" x14ac:dyDescent="0.3">
      <c r="B274" s="86">
        <v>247</v>
      </c>
      <c r="C274" s="155">
        <f t="shared" si="261"/>
        <v>530</v>
      </c>
      <c r="D274" s="10">
        <f t="shared" si="262"/>
        <v>30</v>
      </c>
      <c r="E274" s="10">
        <f t="shared" si="263"/>
        <v>500</v>
      </c>
      <c r="F274" s="10">
        <f t="shared" si="264"/>
        <v>0</v>
      </c>
      <c r="G274" s="10">
        <f t="shared" si="265"/>
        <v>500</v>
      </c>
      <c r="H274" s="10">
        <f t="shared" si="259"/>
        <v>26500</v>
      </c>
      <c r="I274" s="146">
        <f t="shared" si="330"/>
        <v>-500</v>
      </c>
      <c r="J274" s="147">
        <f t="shared" si="331"/>
        <v>-530</v>
      </c>
      <c r="S274" s="86">
        <v>247</v>
      </c>
      <c r="T274" s="9">
        <f t="shared" si="266"/>
        <v>0</v>
      </c>
      <c r="U274" s="10">
        <f t="shared" si="267"/>
        <v>0</v>
      </c>
      <c r="V274" s="10">
        <f t="shared" si="268"/>
        <v>0</v>
      </c>
      <c r="W274" s="10">
        <f t="shared" si="269"/>
        <v>0</v>
      </c>
      <c r="X274" s="10">
        <f t="shared" si="270"/>
        <v>0</v>
      </c>
      <c r="Y274" s="10">
        <f t="shared" si="271"/>
        <v>0</v>
      </c>
      <c r="Z274" s="10">
        <f t="shared" si="272"/>
        <v>0</v>
      </c>
      <c r="AA274" s="16">
        <f t="shared" si="273"/>
        <v>0</v>
      </c>
      <c r="AB274" s="6"/>
      <c r="AC274" s="9">
        <f t="shared" si="274"/>
        <v>0</v>
      </c>
      <c r="AD274" s="10">
        <f t="shared" si="275"/>
        <v>0</v>
      </c>
      <c r="AE274" s="10">
        <f t="shared" si="276"/>
        <v>0</v>
      </c>
      <c r="AF274" s="10">
        <f t="shared" si="277"/>
        <v>0</v>
      </c>
      <c r="AG274" s="10">
        <f t="shared" si="278"/>
        <v>0</v>
      </c>
      <c r="AH274" s="10">
        <f t="shared" si="279"/>
        <v>0</v>
      </c>
      <c r="AI274" s="10">
        <f t="shared" si="280"/>
        <v>0</v>
      </c>
      <c r="AJ274" s="16">
        <f t="shared" si="281"/>
        <v>0</v>
      </c>
      <c r="AK274" s="6"/>
      <c r="AL274" s="9">
        <f t="shared" si="282"/>
        <v>0</v>
      </c>
      <c r="AM274" s="10">
        <f t="shared" si="283"/>
        <v>0</v>
      </c>
      <c r="AN274" s="10">
        <f t="shared" si="284"/>
        <v>0</v>
      </c>
      <c r="AO274" s="10">
        <f t="shared" si="285"/>
        <v>0</v>
      </c>
      <c r="AP274" s="10">
        <f t="shared" si="286"/>
        <v>0</v>
      </c>
      <c r="AQ274" s="10">
        <f t="shared" si="287"/>
        <v>0</v>
      </c>
      <c r="AR274" s="10">
        <f t="shared" si="288"/>
        <v>0</v>
      </c>
      <c r="AS274" s="16">
        <f t="shared" si="289"/>
        <v>0</v>
      </c>
      <c r="AU274" s="2"/>
      <c r="AV274" s="2"/>
      <c r="AW274" s="2"/>
      <c r="AX274" s="2"/>
      <c r="AY274" s="9">
        <f t="shared" si="290"/>
        <v>247</v>
      </c>
      <c r="AZ274" s="31">
        <f t="shared" si="291"/>
        <v>0</v>
      </c>
      <c r="BA274" s="31">
        <f t="shared" si="260"/>
        <v>67</v>
      </c>
      <c r="BB274" s="10">
        <f t="shared" si="332"/>
        <v>530</v>
      </c>
      <c r="BC274" s="28">
        <f t="shared" si="292"/>
        <v>30</v>
      </c>
      <c r="BD274" s="10">
        <f t="shared" si="293"/>
        <v>500</v>
      </c>
      <c r="BE274" s="10">
        <f t="shared" si="333"/>
        <v>500</v>
      </c>
      <c r="BF274" s="44">
        <f t="shared" si="294"/>
        <v>26500</v>
      </c>
      <c r="BG274" s="80">
        <f t="shared" si="295"/>
        <v>0</v>
      </c>
      <c r="BH274" s="118"/>
      <c r="BI274" s="9">
        <f t="shared" si="296"/>
        <v>0</v>
      </c>
      <c r="BJ274" s="28">
        <f t="shared" si="297"/>
        <v>0</v>
      </c>
      <c r="BK274" s="28">
        <f t="shared" si="298"/>
        <v>0</v>
      </c>
      <c r="BL274" s="28">
        <f t="shared" si="299"/>
        <v>0</v>
      </c>
      <c r="BM274" s="28">
        <f t="shared" si="300"/>
        <v>0</v>
      </c>
      <c r="BN274" s="28">
        <f t="shared" si="301"/>
        <v>0</v>
      </c>
      <c r="BO274" s="36">
        <f t="shared" si="302"/>
        <v>0</v>
      </c>
      <c r="BP274" s="80">
        <f t="shared" si="303"/>
        <v>0</v>
      </c>
      <c r="BQ274" s="9">
        <f t="shared" si="304"/>
        <v>0</v>
      </c>
      <c r="BR274" s="28">
        <f t="shared" si="305"/>
        <v>0</v>
      </c>
      <c r="BS274" s="28">
        <f t="shared" si="306"/>
        <v>0</v>
      </c>
      <c r="BT274" s="28">
        <f t="shared" si="307"/>
        <v>0</v>
      </c>
      <c r="BU274" s="28">
        <f t="shared" si="308"/>
        <v>0</v>
      </c>
      <c r="BV274" s="28">
        <f t="shared" si="309"/>
        <v>0</v>
      </c>
      <c r="BW274" s="36">
        <f t="shared" si="310"/>
        <v>0</v>
      </c>
      <c r="BX274" s="80">
        <f t="shared" si="311"/>
        <v>0</v>
      </c>
      <c r="BY274" s="9">
        <f t="shared" si="312"/>
        <v>0</v>
      </c>
      <c r="BZ274" s="28">
        <f t="shared" si="313"/>
        <v>0</v>
      </c>
      <c r="CA274" s="28">
        <f t="shared" si="314"/>
        <v>0</v>
      </c>
      <c r="CB274" s="28">
        <f t="shared" si="315"/>
        <v>0</v>
      </c>
      <c r="CC274" s="28">
        <f t="shared" si="316"/>
        <v>0</v>
      </c>
      <c r="CD274" s="28">
        <f t="shared" si="317"/>
        <v>0</v>
      </c>
      <c r="CE274" s="36">
        <f t="shared" si="318"/>
        <v>0</v>
      </c>
      <c r="CF274" s="80">
        <f t="shared" si="319"/>
        <v>0</v>
      </c>
      <c r="CG274" s="9">
        <f t="shared" si="320"/>
        <v>0</v>
      </c>
      <c r="CH274" s="28">
        <f t="shared" si="321"/>
        <v>0</v>
      </c>
      <c r="CI274" s="28">
        <f t="shared" si="322"/>
        <v>0</v>
      </c>
      <c r="CJ274" s="28">
        <f t="shared" si="323"/>
        <v>0</v>
      </c>
      <c r="CK274" s="28">
        <f t="shared" si="324"/>
        <v>0</v>
      </c>
      <c r="CL274" s="28">
        <f t="shared" si="325"/>
        <v>0</v>
      </c>
      <c r="CM274" s="36">
        <f t="shared" si="326"/>
        <v>0</v>
      </c>
      <c r="CN274" s="80">
        <f t="shared" si="327"/>
        <v>0</v>
      </c>
      <c r="CO274" s="9">
        <f t="shared" si="328"/>
        <v>0</v>
      </c>
      <c r="CP274" s="28">
        <f t="shared" si="329"/>
        <v>0</v>
      </c>
      <c r="CQ274" s="28">
        <f t="shared" si="334"/>
        <v>0</v>
      </c>
      <c r="CR274" s="28">
        <f t="shared" si="335"/>
        <v>0</v>
      </c>
      <c r="CS274" s="28">
        <f t="shared" si="336"/>
        <v>0</v>
      </c>
      <c r="CT274" s="28">
        <f t="shared" si="337"/>
        <v>0</v>
      </c>
      <c r="CU274" s="36">
        <f t="shared" si="338"/>
        <v>0</v>
      </c>
      <c r="CV274" s="122">
        <f t="shared" si="339"/>
        <v>0</v>
      </c>
      <c r="CW274" s="125">
        <f t="shared" si="340"/>
        <v>0</v>
      </c>
      <c r="CX274" s="138">
        <f t="shared" si="341"/>
        <v>530</v>
      </c>
    </row>
    <row r="275" spans="2:102" x14ac:dyDescent="0.3">
      <c r="B275" s="86">
        <v>248</v>
      </c>
      <c r="C275" s="155">
        <f t="shared" si="261"/>
        <v>530</v>
      </c>
      <c r="D275" s="10">
        <f t="shared" si="262"/>
        <v>30</v>
      </c>
      <c r="E275" s="10">
        <f t="shared" si="263"/>
        <v>500</v>
      </c>
      <c r="F275" s="10">
        <f t="shared" si="264"/>
        <v>0</v>
      </c>
      <c r="G275" s="10">
        <f t="shared" si="265"/>
        <v>500</v>
      </c>
      <c r="H275" s="10">
        <f t="shared" si="259"/>
        <v>26000</v>
      </c>
      <c r="I275" s="146">
        <f t="shared" si="330"/>
        <v>-500</v>
      </c>
      <c r="J275" s="147">
        <f t="shared" si="331"/>
        <v>-530</v>
      </c>
      <c r="S275" s="86">
        <v>248</v>
      </c>
      <c r="T275" s="9">
        <f t="shared" si="266"/>
        <v>0</v>
      </c>
      <c r="U275" s="10">
        <f t="shared" si="267"/>
        <v>0</v>
      </c>
      <c r="V275" s="10">
        <f t="shared" si="268"/>
        <v>0</v>
      </c>
      <c r="W275" s="10">
        <f t="shared" si="269"/>
        <v>0</v>
      </c>
      <c r="X275" s="10">
        <f t="shared" si="270"/>
        <v>0</v>
      </c>
      <c r="Y275" s="10">
        <f t="shared" si="271"/>
        <v>0</v>
      </c>
      <c r="Z275" s="10">
        <f t="shared" si="272"/>
        <v>0</v>
      </c>
      <c r="AA275" s="16">
        <f t="shared" si="273"/>
        <v>0</v>
      </c>
      <c r="AB275" s="6"/>
      <c r="AC275" s="9">
        <f t="shared" si="274"/>
        <v>0</v>
      </c>
      <c r="AD275" s="10">
        <f t="shared" si="275"/>
        <v>0</v>
      </c>
      <c r="AE275" s="10">
        <f t="shared" si="276"/>
        <v>0</v>
      </c>
      <c r="AF275" s="10">
        <f t="shared" si="277"/>
        <v>0</v>
      </c>
      <c r="AG275" s="10">
        <f t="shared" si="278"/>
        <v>0</v>
      </c>
      <c r="AH275" s="10">
        <f t="shared" si="279"/>
        <v>0</v>
      </c>
      <c r="AI275" s="10">
        <f t="shared" si="280"/>
        <v>0</v>
      </c>
      <c r="AJ275" s="16">
        <f t="shared" si="281"/>
        <v>0</v>
      </c>
      <c r="AK275" s="6"/>
      <c r="AL275" s="9">
        <f t="shared" si="282"/>
        <v>0</v>
      </c>
      <c r="AM275" s="10">
        <f t="shared" si="283"/>
        <v>0</v>
      </c>
      <c r="AN275" s="10">
        <f t="shared" si="284"/>
        <v>0</v>
      </c>
      <c r="AO275" s="10">
        <f t="shared" si="285"/>
        <v>0</v>
      </c>
      <c r="AP275" s="10">
        <f t="shared" si="286"/>
        <v>0</v>
      </c>
      <c r="AQ275" s="10">
        <f t="shared" si="287"/>
        <v>0</v>
      </c>
      <c r="AR275" s="10">
        <f t="shared" si="288"/>
        <v>0</v>
      </c>
      <c r="AS275" s="16">
        <f t="shared" si="289"/>
        <v>0</v>
      </c>
      <c r="AU275" s="2"/>
      <c r="AV275" s="2"/>
      <c r="AW275" s="2"/>
      <c r="AX275" s="2"/>
      <c r="AY275" s="9">
        <f t="shared" si="290"/>
        <v>248</v>
      </c>
      <c r="AZ275" s="31">
        <f t="shared" si="291"/>
        <v>0</v>
      </c>
      <c r="BA275" s="31">
        <f t="shared" si="260"/>
        <v>68</v>
      </c>
      <c r="BB275" s="10">
        <f t="shared" si="332"/>
        <v>530</v>
      </c>
      <c r="BC275" s="28">
        <f t="shared" si="292"/>
        <v>30</v>
      </c>
      <c r="BD275" s="10">
        <f t="shared" si="293"/>
        <v>500</v>
      </c>
      <c r="BE275" s="10">
        <f t="shared" si="333"/>
        <v>500</v>
      </c>
      <c r="BF275" s="44">
        <f t="shared" si="294"/>
        <v>26000</v>
      </c>
      <c r="BG275" s="80">
        <f t="shared" si="295"/>
        <v>0</v>
      </c>
      <c r="BH275" s="118"/>
      <c r="BI275" s="9">
        <f t="shared" si="296"/>
        <v>0</v>
      </c>
      <c r="BJ275" s="28">
        <f t="shared" si="297"/>
        <v>0</v>
      </c>
      <c r="BK275" s="28">
        <f t="shared" si="298"/>
        <v>0</v>
      </c>
      <c r="BL275" s="28">
        <f t="shared" si="299"/>
        <v>0</v>
      </c>
      <c r="BM275" s="28">
        <f t="shared" si="300"/>
        <v>0</v>
      </c>
      <c r="BN275" s="28">
        <f t="shared" si="301"/>
        <v>0</v>
      </c>
      <c r="BO275" s="36">
        <f t="shared" si="302"/>
        <v>0</v>
      </c>
      <c r="BP275" s="80">
        <f t="shared" si="303"/>
        <v>0</v>
      </c>
      <c r="BQ275" s="9">
        <f t="shared" si="304"/>
        <v>0</v>
      </c>
      <c r="BR275" s="28">
        <f t="shared" si="305"/>
        <v>0</v>
      </c>
      <c r="BS275" s="28">
        <f t="shared" si="306"/>
        <v>0</v>
      </c>
      <c r="BT275" s="28">
        <f t="shared" si="307"/>
        <v>0</v>
      </c>
      <c r="BU275" s="28">
        <f t="shared" si="308"/>
        <v>0</v>
      </c>
      <c r="BV275" s="28">
        <f t="shared" si="309"/>
        <v>0</v>
      </c>
      <c r="BW275" s="36">
        <f t="shared" si="310"/>
        <v>0</v>
      </c>
      <c r="BX275" s="80">
        <f t="shared" si="311"/>
        <v>0</v>
      </c>
      <c r="BY275" s="9">
        <f t="shared" si="312"/>
        <v>0</v>
      </c>
      <c r="BZ275" s="28">
        <f t="shared" si="313"/>
        <v>0</v>
      </c>
      <c r="CA275" s="28">
        <f t="shared" si="314"/>
        <v>0</v>
      </c>
      <c r="CB275" s="28">
        <f t="shared" si="315"/>
        <v>0</v>
      </c>
      <c r="CC275" s="28">
        <f t="shared" si="316"/>
        <v>0</v>
      </c>
      <c r="CD275" s="28">
        <f t="shared" si="317"/>
        <v>0</v>
      </c>
      <c r="CE275" s="36">
        <f t="shared" si="318"/>
        <v>0</v>
      </c>
      <c r="CF275" s="80">
        <f t="shared" si="319"/>
        <v>0</v>
      </c>
      <c r="CG275" s="9">
        <f t="shared" si="320"/>
        <v>0</v>
      </c>
      <c r="CH275" s="28">
        <f t="shared" si="321"/>
        <v>0</v>
      </c>
      <c r="CI275" s="28">
        <f t="shared" si="322"/>
        <v>0</v>
      </c>
      <c r="CJ275" s="28">
        <f t="shared" si="323"/>
        <v>0</v>
      </c>
      <c r="CK275" s="28">
        <f t="shared" si="324"/>
        <v>0</v>
      </c>
      <c r="CL275" s="28">
        <f t="shared" si="325"/>
        <v>0</v>
      </c>
      <c r="CM275" s="36">
        <f t="shared" si="326"/>
        <v>0</v>
      </c>
      <c r="CN275" s="80">
        <f t="shared" si="327"/>
        <v>0</v>
      </c>
      <c r="CO275" s="9">
        <f t="shared" si="328"/>
        <v>0</v>
      </c>
      <c r="CP275" s="28">
        <f t="shared" si="329"/>
        <v>0</v>
      </c>
      <c r="CQ275" s="28">
        <f t="shared" si="334"/>
        <v>0</v>
      </c>
      <c r="CR275" s="28">
        <f t="shared" si="335"/>
        <v>0</v>
      </c>
      <c r="CS275" s="28">
        <f t="shared" si="336"/>
        <v>0</v>
      </c>
      <c r="CT275" s="28">
        <f t="shared" si="337"/>
        <v>0</v>
      </c>
      <c r="CU275" s="36">
        <f t="shared" si="338"/>
        <v>0</v>
      </c>
      <c r="CV275" s="122">
        <f t="shared" si="339"/>
        <v>0</v>
      </c>
      <c r="CW275" s="125">
        <f t="shared" si="340"/>
        <v>0</v>
      </c>
      <c r="CX275" s="138">
        <f t="shared" si="341"/>
        <v>530</v>
      </c>
    </row>
    <row r="276" spans="2:102" x14ac:dyDescent="0.3">
      <c r="B276" s="86">
        <v>249</v>
      </c>
      <c r="C276" s="155">
        <f t="shared" si="261"/>
        <v>530</v>
      </c>
      <c r="D276" s="10">
        <f t="shared" si="262"/>
        <v>30</v>
      </c>
      <c r="E276" s="10">
        <f t="shared" si="263"/>
        <v>500</v>
      </c>
      <c r="F276" s="10">
        <f t="shared" si="264"/>
        <v>0</v>
      </c>
      <c r="G276" s="10">
        <f t="shared" si="265"/>
        <v>500</v>
      </c>
      <c r="H276" s="10">
        <f t="shared" si="259"/>
        <v>25500</v>
      </c>
      <c r="I276" s="146">
        <f t="shared" si="330"/>
        <v>-500</v>
      </c>
      <c r="J276" s="147">
        <f t="shared" si="331"/>
        <v>-530</v>
      </c>
      <c r="S276" s="86">
        <v>249</v>
      </c>
      <c r="T276" s="9">
        <f t="shared" si="266"/>
        <v>0</v>
      </c>
      <c r="U276" s="10">
        <f t="shared" si="267"/>
        <v>0</v>
      </c>
      <c r="V276" s="10">
        <f t="shared" si="268"/>
        <v>0</v>
      </c>
      <c r="W276" s="10">
        <f t="shared" si="269"/>
        <v>0</v>
      </c>
      <c r="X276" s="10">
        <f t="shared" si="270"/>
        <v>0</v>
      </c>
      <c r="Y276" s="10">
        <f t="shared" si="271"/>
        <v>0</v>
      </c>
      <c r="Z276" s="10">
        <f t="shared" si="272"/>
        <v>0</v>
      </c>
      <c r="AA276" s="16">
        <f t="shared" si="273"/>
        <v>0</v>
      </c>
      <c r="AB276" s="6"/>
      <c r="AC276" s="9">
        <f t="shared" si="274"/>
        <v>0</v>
      </c>
      <c r="AD276" s="10">
        <f t="shared" si="275"/>
        <v>0</v>
      </c>
      <c r="AE276" s="10">
        <f t="shared" si="276"/>
        <v>0</v>
      </c>
      <c r="AF276" s="10">
        <f t="shared" si="277"/>
        <v>0</v>
      </c>
      <c r="AG276" s="10">
        <f t="shared" si="278"/>
        <v>0</v>
      </c>
      <c r="AH276" s="10">
        <f t="shared" si="279"/>
        <v>0</v>
      </c>
      <c r="AI276" s="10">
        <f t="shared" si="280"/>
        <v>0</v>
      </c>
      <c r="AJ276" s="16">
        <f t="shared" si="281"/>
        <v>0</v>
      </c>
      <c r="AK276" s="6"/>
      <c r="AL276" s="9">
        <f t="shared" si="282"/>
        <v>0</v>
      </c>
      <c r="AM276" s="10">
        <f t="shared" si="283"/>
        <v>0</v>
      </c>
      <c r="AN276" s="10">
        <f t="shared" si="284"/>
        <v>0</v>
      </c>
      <c r="AO276" s="10">
        <f t="shared" si="285"/>
        <v>0</v>
      </c>
      <c r="AP276" s="10">
        <f t="shared" si="286"/>
        <v>0</v>
      </c>
      <c r="AQ276" s="10">
        <f t="shared" si="287"/>
        <v>0</v>
      </c>
      <c r="AR276" s="10">
        <f t="shared" si="288"/>
        <v>0</v>
      </c>
      <c r="AS276" s="16">
        <f t="shared" si="289"/>
        <v>0</v>
      </c>
      <c r="AU276" s="2"/>
      <c r="AV276" s="2"/>
      <c r="AW276" s="2"/>
      <c r="AX276" s="2"/>
      <c r="AY276" s="9">
        <f t="shared" si="290"/>
        <v>249</v>
      </c>
      <c r="AZ276" s="31">
        <f t="shared" si="291"/>
        <v>0</v>
      </c>
      <c r="BA276" s="31">
        <f t="shared" si="260"/>
        <v>69</v>
      </c>
      <c r="BB276" s="10">
        <f t="shared" si="332"/>
        <v>530</v>
      </c>
      <c r="BC276" s="28">
        <f t="shared" si="292"/>
        <v>30</v>
      </c>
      <c r="BD276" s="10">
        <f t="shared" si="293"/>
        <v>500</v>
      </c>
      <c r="BE276" s="10">
        <f t="shared" si="333"/>
        <v>500</v>
      </c>
      <c r="BF276" s="44">
        <f t="shared" si="294"/>
        <v>25500</v>
      </c>
      <c r="BG276" s="80">
        <f t="shared" si="295"/>
        <v>0</v>
      </c>
      <c r="BH276" s="118"/>
      <c r="BI276" s="9">
        <f t="shared" si="296"/>
        <v>0</v>
      </c>
      <c r="BJ276" s="28">
        <f t="shared" si="297"/>
        <v>0</v>
      </c>
      <c r="BK276" s="28">
        <f t="shared" si="298"/>
        <v>0</v>
      </c>
      <c r="BL276" s="28">
        <f t="shared" si="299"/>
        <v>0</v>
      </c>
      <c r="BM276" s="28">
        <f t="shared" si="300"/>
        <v>0</v>
      </c>
      <c r="BN276" s="28">
        <f t="shared" si="301"/>
        <v>0</v>
      </c>
      <c r="BO276" s="36">
        <f t="shared" si="302"/>
        <v>0</v>
      </c>
      <c r="BP276" s="80">
        <f t="shared" si="303"/>
        <v>0</v>
      </c>
      <c r="BQ276" s="9">
        <f t="shared" si="304"/>
        <v>0</v>
      </c>
      <c r="BR276" s="28">
        <f t="shared" si="305"/>
        <v>0</v>
      </c>
      <c r="BS276" s="28">
        <f t="shared" si="306"/>
        <v>0</v>
      </c>
      <c r="BT276" s="28">
        <f t="shared" si="307"/>
        <v>0</v>
      </c>
      <c r="BU276" s="28">
        <f t="shared" si="308"/>
        <v>0</v>
      </c>
      <c r="BV276" s="28">
        <f t="shared" si="309"/>
        <v>0</v>
      </c>
      <c r="BW276" s="36">
        <f t="shared" si="310"/>
        <v>0</v>
      </c>
      <c r="BX276" s="80">
        <f t="shared" si="311"/>
        <v>0</v>
      </c>
      <c r="BY276" s="9">
        <f t="shared" si="312"/>
        <v>0</v>
      </c>
      <c r="BZ276" s="28">
        <f t="shared" si="313"/>
        <v>0</v>
      </c>
      <c r="CA276" s="28">
        <f t="shared" si="314"/>
        <v>0</v>
      </c>
      <c r="CB276" s="28">
        <f t="shared" si="315"/>
        <v>0</v>
      </c>
      <c r="CC276" s="28">
        <f t="shared" si="316"/>
        <v>0</v>
      </c>
      <c r="CD276" s="28">
        <f t="shared" si="317"/>
        <v>0</v>
      </c>
      <c r="CE276" s="36">
        <f t="shared" si="318"/>
        <v>0</v>
      </c>
      <c r="CF276" s="80">
        <f t="shared" si="319"/>
        <v>0</v>
      </c>
      <c r="CG276" s="9">
        <f t="shared" si="320"/>
        <v>0</v>
      </c>
      <c r="CH276" s="28">
        <f t="shared" si="321"/>
        <v>0</v>
      </c>
      <c r="CI276" s="28">
        <f t="shared" si="322"/>
        <v>0</v>
      </c>
      <c r="CJ276" s="28">
        <f t="shared" si="323"/>
        <v>0</v>
      </c>
      <c r="CK276" s="28">
        <f t="shared" si="324"/>
        <v>0</v>
      </c>
      <c r="CL276" s="28">
        <f t="shared" si="325"/>
        <v>0</v>
      </c>
      <c r="CM276" s="36">
        <f t="shared" si="326"/>
        <v>0</v>
      </c>
      <c r="CN276" s="80">
        <f t="shared" si="327"/>
        <v>0</v>
      </c>
      <c r="CO276" s="9">
        <f t="shared" si="328"/>
        <v>0</v>
      </c>
      <c r="CP276" s="28">
        <f t="shared" si="329"/>
        <v>0</v>
      </c>
      <c r="CQ276" s="28">
        <f t="shared" si="334"/>
        <v>0</v>
      </c>
      <c r="CR276" s="28">
        <f t="shared" si="335"/>
        <v>0</v>
      </c>
      <c r="CS276" s="28">
        <f t="shared" si="336"/>
        <v>0</v>
      </c>
      <c r="CT276" s="28">
        <f t="shared" si="337"/>
        <v>0</v>
      </c>
      <c r="CU276" s="36">
        <f t="shared" si="338"/>
        <v>0</v>
      </c>
      <c r="CV276" s="122">
        <f t="shared" si="339"/>
        <v>0</v>
      </c>
      <c r="CW276" s="125">
        <f t="shared" si="340"/>
        <v>0</v>
      </c>
      <c r="CX276" s="138">
        <f t="shared" si="341"/>
        <v>530</v>
      </c>
    </row>
    <row r="277" spans="2:102" x14ac:dyDescent="0.3">
      <c r="B277" s="86">
        <v>250</v>
      </c>
      <c r="C277" s="155">
        <f t="shared" si="261"/>
        <v>530</v>
      </c>
      <c r="D277" s="10">
        <f t="shared" si="262"/>
        <v>30</v>
      </c>
      <c r="E277" s="10">
        <f t="shared" si="263"/>
        <v>500</v>
      </c>
      <c r="F277" s="10">
        <f t="shared" si="264"/>
        <v>0</v>
      </c>
      <c r="G277" s="10">
        <f t="shared" si="265"/>
        <v>500</v>
      </c>
      <c r="H277" s="10">
        <f t="shared" si="259"/>
        <v>25000</v>
      </c>
      <c r="I277" s="146">
        <f t="shared" si="330"/>
        <v>-500</v>
      </c>
      <c r="J277" s="147">
        <f t="shared" si="331"/>
        <v>-530</v>
      </c>
      <c r="S277" s="86">
        <v>250</v>
      </c>
      <c r="T277" s="9">
        <f t="shared" si="266"/>
        <v>0</v>
      </c>
      <c r="U277" s="10">
        <f t="shared" si="267"/>
        <v>0</v>
      </c>
      <c r="V277" s="10">
        <f t="shared" si="268"/>
        <v>0</v>
      </c>
      <c r="W277" s="10">
        <f t="shared" si="269"/>
        <v>0</v>
      </c>
      <c r="X277" s="10">
        <f t="shared" si="270"/>
        <v>0</v>
      </c>
      <c r="Y277" s="10">
        <f t="shared" si="271"/>
        <v>0</v>
      </c>
      <c r="Z277" s="10">
        <f t="shared" si="272"/>
        <v>0</v>
      </c>
      <c r="AA277" s="16">
        <f t="shared" si="273"/>
        <v>0</v>
      </c>
      <c r="AB277" s="6"/>
      <c r="AC277" s="9">
        <f t="shared" si="274"/>
        <v>0</v>
      </c>
      <c r="AD277" s="10">
        <f t="shared" si="275"/>
        <v>0</v>
      </c>
      <c r="AE277" s="10">
        <f t="shared" si="276"/>
        <v>0</v>
      </c>
      <c r="AF277" s="10">
        <f t="shared" si="277"/>
        <v>0</v>
      </c>
      <c r="AG277" s="10">
        <f t="shared" si="278"/>
        <v>0</v>
      </c>
      <c r="AH277" s="10">
        <f t="shared" si="279"/>
        <v>0</v>
      </c>
      <c r="AI277" s="10">
        <f t="shared" si="280"/>
        <v>0</v>
      </c>
      <c r="AJ277" s="16">
        <f t="shared" si="281"/>
        <v>0</v>
      </c>
      <c r="AK277" s="6"/>
      <c r="AL277" s="9">
        <f t="shared" si="282"/>
        <v>0</v>
      </c>
      <c r="AM277" s="10">
        <f t="shared" si="283"/>
        <v>0</v>
      </c>
      <c r="AN277" s="10">
        <f t="shared" si="284"/>
        <v>0</v>
      </c>
      <c r="AO277" s="10">
        <f t="shared" si="285"/>
        <v>0</v>
      </c>
      <c r="AP277" s="10">
        <f t="shared" si="286"/>
        <v>0</v>
      </c>
      <c r="AQ277" s="10">
        <f t="shared" si="287"/>
        <v>0</v>
      </c>
      <c r="AR277" s="10">
        <f t="shared" si="288"/>
        <v>0</v>
      </c>
      <c r="AS277" s="16">
        <f t="shared" si="289"/>
        <v>0</v>
      </c>
      <c r="AU277" s="2"/>
      <c r="AV277" s="2"/>
      <c r="AW277" s="2"/>
      <c r="AX277" s="2"/>
      <c r="AY277" s="9">
        <f t="shared" si="290"/>
        <v>250</v>
      </c>
      <c r="AZ277" s="31">
        <f t="shared" si="291"/>
        <v>0</v>
      </c>
      <c r="BA277" s="31">
        <f t="shared" si="260"/>
        <v>70</v>
      </c>
      <c r="BB277" s="10">
        <f t="shared" si="332"/>
        <v>530</v>
      </c>
      <c r="BC277" s="28">
        <f t="shared" si="292"/>
        <v>30</v>
      </c>
      <c r="BD277" s="10">
        <f t="shared" si="293"/>
        <v>500</v>
      </c>
      <c r="BE277" s="10">
        <f t="shared" si="333"/>
        <v>500</v>
      </c>
      <c r="BF277" s="44">
        <f t="shared" si="294"/>
        <v>25000</v>
      </c>
      <c r="BG277" s="80">
        <f t="shared" si="295"/>
        <v>0</v>
      </c>
      <c r="BH277" s="118"/>
      <c r="BI277" s="9">
        <f t="shared" si="296"/>
        <v>0</v>
      </c>
      <c r="BJ277" s="28">
        <f t="shared" si="297"/>
        <v>0</v>
      </c>
      <c r="BK277" s="28">
        <f t="shared" si="298"/>
        <v>0</v>
      </c>
      <c r="BL277" s="28">
        <f t="shared" si="299"/>
        <v>0</v>
      </c>
      <c r="BM277" s="28">
        <f t="shared" si="300"/>
        <v>0</v>
      </c>
      <c r="BN277" s="28">
        <f t="shared" si="301"/>
        <v>0</v>
      </c>
      <c r="BO277" s="36">
        <f t="shared" si="302"/>
        <v>0</v>
      </c>
      <c r="BP277" s="80">
        <f t="shared" si="303"/>
        <v>0</v>
      </c>
      <c r="BQ277" s="9">
        <f t="shared" si="304"/>
        <v>0</v>
      </c>
      <c r="BR277" s="28">
        <f t="shared" si="305"/>
        <v>0</v>
      </c>
      <c r="BS277" s="28">
        <f t="shared" si="306"/>
        <v>0</v>
      </c>
      <c r="BT277" s="28">
        <f t="shared" si="307"/>
        <v>0</v>
      </c>
      <c r="BU277" s="28">
        <f t="shared" si="308"/>
        <v>0</v>
      </c>
      <c r="BV277" s="28">
        <f t="shared" si="309"/>
        <v>0</v>
      </c>
      <c r="BW277" s="36">
        <f t="shared" si="310"/>
        <v>0</v>
      </c>
      <c r="BX277" s="80">
        <f t="shared" si="311"/>
        <v>0</v>
      </c>
      <c r="BY277" s="9">
        <f t="shared" si="312"/>
        <v>0</v>
      </c>
      <c r="BZ277" s="28">
        <f t="shared" si="313"/>
        <v>0</v>
      </c>
      <c r="CA277" s="28">
        <f t="shared" si="314"/>
        <v>0</v>
      </c>
      <c r="CB277" s="28">
        <f t="shared" si="315"/>
        <v>0</v>
      </c>
      <c r="CC277" s="28">
        <f t="shared" si="316"/>
        <v>0</v>
      </c>
      <c r="CD277" s="28">
        <f t="shared" si="317"/>
        <v>0</v>
      </c>
      <c r="CE277" s="36">
        <f t="shared" si="318"/>
        <v>0</v>
      </c>
      <c r="CF277" s="80">
        <f t="shared" si="319"/>
        <v>0</v>
      </c>
      <c r="CG277" s="9">
        <f t="shared" si="320"/>
        <v>0</v>
      </c>
      <c r="CH277" s="28">
        <f t="shared" si="321"/>
        <v>0</v>
      </c>
      <c r="CI277" s="28">
        <f t="shared" si="322"/>
        <v>0</v>
      </c>
      <c r="CJ277" s="28">
        <f t="shared" si="323"/>
        <v>0</v>
      </c>
      <c r="CK277" s="28">
        <f t="shared" si="324"/>
        <v>0</v>
      </c>
      <c r="CL277" s="28">
        <f t="shared" si="325"/>
        <v>0</v>
      </c>
      <c r="CM277" s="36">
        <f t="shared" si="326"/>
        <v>0</v>
      </c>
      <c r="CN277" s="80">
        <f t="shared" si="327"/>
        <v>0</v>
      </c>
      <c r="CO277" s="9">
        <f t="shared" si="328"/>
        <v>0</v>
      </c>
      <c r="CP277" s="28">
        <f t="shared" si="329"/>
        <v>0</v>
      </c>
      <c r="CQ277" s="28">
        <f t="shared" si="334"/>
        <v>0</v>
      </c>
      <c r="CR277" s="28">
        <f t="shared" si="335"/>
        <v>0</v>
      </c>
      <c r="CS277" s="28">
        <f t="shared" si="336"/>
        <v>0</v>
      </c>
      <c r="CT277" s="28">
        <f t="shared" si="337"/>
        <v>0</v>
      </c>
      <c r="CU277" s="36">
        <f t="shared" si="338"/>
        <v>0</v>
      </c>
      <c r="CV277" s="122">
        <f t="shared" si="339"/>
        <v>0</v>
      </c>
      <c r="CW277" s="125">
        <f t="shared" si="340"/>
        <v>0</v>
      </c>
      <c r="CX277" s="138">
        <f t="shared" si="341"/>
        <v>530</v>
      </c>
    </row>
    <row r="278" spans="2:102" x14ac:dyDescent="0.3">
      <c r="B278" s="86">
        <v>251</v>
      </c>
      <c r="C278" s="155">
        <f t="shared" si="261"/>
        <v>530</v>
      </c>
      <c r="D278" s="10">
        <f t="shared" si="262"/>
        <v>30</v>
      </c>
      <c r="E278" s="10">
        <f t="shared" si="263"/>
        <v>500</v>
      </c>
      <c r="F278" s="10">
        <f t="shared" si="264"/>
        <v>0</v>
      </c>
      <c r="G278" s="10">
        <f t="shared" si="265"/>
        <v>500</v>
      </c>
      <c r="H278" s="10">
        <f t="shared" si="259"/>
        <v>24500</v>
      </c>
      <c r="I278" s="146">
        <f t="shared" si="330"/>
        <v>-500</v>
      </c>
      <c r="J278" s="147">
        <f t="shared" si="331"/>
        <v>-530</v>
      </c>
      <c r="S278" s="86">
        <v>251</v>
      </c>
      <c r="T278" s="9">
        <f t="shared" si="266"/>
        <v>0</v>
      </c>
      <c r="U278" s="10">
        <f t="shared" si="267"/>
        <v>0</v>
      </c>
      <c r="V278" s="10">
        <f t="shared" si="268"/>
        <v>0</v>
      </c>
      <c r="W278" s="10">
        <f t="shared" si="269"/>
        <v>0</v>
      </c>
      <c r="X278" s="10">
        <f t="shared" si="270"/>
        <v>0</v>
      </c>
      <c r="Y278" s="10">
        <f t="shared" si="271"/>
        <v>0</v>
      </c>
      <c r="Z278" s="10">
        <f t="shared" si="272"/>
        <v>0</v>
      </c>
      <c r="AA278" s="16">
        <f t="shared" si="273"/>
        <v>0</v>
      </c>
      <c r="AB278" s="6"/>
      <c r="AC278" s="9">
        <f t="shared" si="274"/>
        <v>0</v>
      </c>
      <c r="AD278" s="10">
        <f t="shared" si="275"/>
        <v>0</v>
      </c>
      <c r="AE278" s="10">
        <f t="shared" si="276"/>
        <v>0</v>
      </c>
      <c r="AF278" s="10">
        <f t="shared" si="277"/>
        <v>0</v>
      </c>
      <c r="AG278" s="10">
        <f t="shared" si="278"/>
        <v>0</v>
      </c>
      <c r="AH278" s="10">
        <f t="shared" si="279"/>
        <v>0</v>
      </c>
      <c r="AI278" s="10">
        <f t="shared" si="280"/>
        <v>0</v>
      </c>
      <c r="AJ278" s="16">
        <f t="shared" si="281"/>
        <v>0</v>
      </c>
      <c r="AK278" s="6"/>
      <c r="AL278" s="9">
        <f t="shared" si="282"/>
        <v>0</v>
      </c>
      <c r="AM278" s="10">
        <f t="shared" si="283"/>
        <v>0</v>
      </c>
      <c r="AN278" s="10">
        <f t="shared" si="284"/>
        <v>0</v>
      </c>
      <c r="AO278" s="10">
        <f t="shared" si="285"/>
        <v>0</v>
      </c>
      <c r="AP278" s="10">
        <f t="shared" si="286"/>
        <v>0</v>
      </c>
      <c r="AQ278" s="10">
        <f t="shared" si="287"/>
        <v>0</v>
      </c>
      <c r="AR278" s="10">
        <f t="shared" si="288"/>
        <v>0</v>
      </c>
      <c r="AS278" s="16">
        <f t="shared" si="289"/>
        <v>0</v>
      </c>
      <c r="AU278" s="2"/>
      <c r="AV278" s="2"/>
      <c r="AW278" s="2"/>
      <c r="AX278" s="2"/>
      <c r="AY278" s="9">
        <f t="shared" si="290"/>
        <v>251</v>
      </c>
      <c r="AZ278" s="31">
        <f t="shared" si="291"/>
        <v>0</v>
      </c>
      <c r="BA278" s="31">
        <f t="shared" si="260"/>
        <v>71</v>
      </c>
      <c r="BB278" s="10">
        <f t="shared" si="332"/>
        <v>530</v>
      </c>
      <c r="BC278" s="28">
        <f t="shared" si="292"/>
        <v>30</v>
      </c>
      <c r="BD278" s="10">
        <f t="shared" si="293"/>
        <v>500</v>
      </c>
      <c r="BE278" s="10">
        <f t="shared" si="333"/>
        <v>500</v>
      </c>
      <c r="BF278" s="44">
        <f t="shared" si="294"/>
        <v>24500</v>
      </c>
      <c r="BG278" s="80">
        <f t="shared" si="295"/>
        <v>0</v>
      </c>
      <c r="BH278" s="118"/>
      <c r="BI278" s="9">
        <f t="shared" si="296"/>
        <v>0</v>
      </c>
      <c r="BJ278" s="28">
        <f t="shared" si="297"/>
        <v>0</v>
      </c>
      <c r="BK278" s="28">
        <f t="shared" si="298"/>
        <v>0</v>
      </c>
      <c r="BL278" s="28">
        <f t="shared" si="299"/>
        <v>0</v>
      </c>
      <c r="BM278" s="28">
        <f t="shared" si="300"/>
        <v>0</v>
      </c>
      <c r="BN278" s="28">
        <f t="shared" si="301"/>
        <v>0</v>
      </c>
      <c r="BO278" s="36">
        <f t="shared" si="302"/>
        <v>0</v>
      </c>
      <c r="BP278" s="80">
        <f t="shared" si="303"/>
        <v>0</v>
      </c>
      <c r="BQ278" s="9">
        <f t="shared" si="304"/>
        <v>0</v>
      </c>
      <c r="BR278" s="28">
        <f t="shared" si="305"/>
        <v>0</v>
      </c>
      <c r="BS278" s="28">
        <f t="shared" si="306"/>
        <v>0</v>
      </c>
      <c r="BT278" s="28">
        <f t="shared" si="307"/>
        <v>0</v>
      </c>
      <c r="BU278" s="28">
        <f t="shared" si="308"/>
        <v>0</v>
      </c>
      <c r="BV278" s="28">
        <f t="shared" si="309"/>
        <v>0</v>
      </c>
      <c r="BW278" s="36">
        <f t="shared" si="310"/>
        <v>0</v>
      </c>
      <c r="BX278" s="80">
        <f t="shared" si="311"/>
        <v>0</v>
      </c>
      <c r="BY278" s="9">
        <f t="shared" si="312"/>
        <v>0</v>
      </c>
      <c r="BZ278" s="28">
        <f t="shared" si="313"/>
        <v>0</v>
      </c>
      <c r="CA278" s="28">
        <f t="shared" si="314"/>
        <v>0</v>
      </c>
      <c r="CB278" s="28">
        <f t="shared" si="315"/>
        <v>0</v>
      </c>
      <c r="CC278" s="28">
        <f t="shared" si="316"/>
        <v>0</v>
      </c>
      <c r="CD278" s="28">
        <f t="shared" si="317"/>
        <v>0</v>
      </c>
      <c r="CE278" s="36">
        <f t="shared" si="318"/>
        <v>0</v>
      </c>
      <c r="CF278" s="80">
        <f t="shared" si="319"/>
        <v>0</v>
      </c>
      <c r="CG278" s="9">
        <f t="shared" si="320"/>
        <v>0</v>
      </c>
      <c r="CH278" s="28">
        <f t="shared" si="321"/>
        <v>0</v>
      </c>
      <c r="CI278" s="28">
        <f t="shared" si="322"/>
        <v>0</v>
      </c>
      <c r="CJ278" s="28">
        <f t="shared" si="323"/>
        <v>0</v>
      </c>
      <c r="CK278" s="28">
        <f t="shared" si="324"/>
        <v>0</v>
      </c>
      <c r="CL278" s="28">
        <f t="shared" si="325"/>
        <v>0</v>
      </c>
      <c r="CM278" s="36">
        <f t="shared" si="326"/>
        <v>0</v>
      </c>
      <c r="CN278" s="80">
        <f t="shared" si="327"/>
        <v>0</v>
      </c>
      <c r="CO278" s="9">
        <f t="shared" si="328"/>
        <v>0</v>
      </c>
      <c r="CP278" s="28">
        <f t="shared" si="329"/>
        <v>0</v>
      </c>
      <c r="CQ278" s="28">
        <f t="shared" si="334"/>
        <v>0</v>
      </c>
      <c r="CR278" s="28">
        <f t="shared" si="335"/>
        <v>0</v>
      </c>
      <c r="CS278" s="28">
        <f t="shared" si="336"/>
        <v>0</v>
      </c>
      <c r="CT278" s="28">
        <f t="shared" si="337"/>
        <v>0</v>
      </c>
      <c r="CU278" s="36">
        <f t="shared" si="338"/>
        <v>0</v>
      </c>
      <c r="CV278" s="122">
        <f t="shared" si="339"/>
        <v>0</v>
      </c>
      <c r="CW278" s="125">
        <f t="shared" si="340"/>
        <v>0</v>
      </c>
      <c r="CX278" s="138">
        <f t="shared" si="341"/>
        <v>530</v>
      </c>
    </row>
    <row r="279" spans="2:102" x14ac:dyDescent="0.3">
      <c r="B279" s="86">
        <v>252</v>
      </c>
      <c r="C279" s="155">
        <f t="shared" si="261"/>
        <v>530</v>
      </c>
      <c r="D279" s="10">
        <f t="shared" si="262"/>
        <v>30</v>
      </c>
      <c r="E279" s="10">
        <f t="shared" si="263"/>
        <v>500</v>
      </c>
      <c r="F279" s="10">
        <f t="shared" si="264"/>
        <v>0</v>
      </c>
      <c r="G279" s="10">
        <f t="shared" si="265"/>
        <v>500</v>
      </c>
      <c r="H279" s="10">
        <f t="shared" si="259"/>
        <v>24000</v>
      </c>
      <c r="I279" s="146">
        <f t="shared" si="330"/>
        <v>-500</v>
      </c>
      <c r="J279" s="147">
        <f t="shared" si="331"/>
        <v>-530</v>
      </c>
      <c r="S279" s="86">
        <v>252</v>
      </c>
      <c r="T279" s="9">
        <f t="shared" si="266"/>
        <v>0</v>
      </c>
      <c r="U279" s="10">
        <f t="shared" si="267"/>
        <v>0</v>
      </c>
      <c r="V279" s="10">
        <f t="shared" si="268"/>
        <v>0</v>
      </c>
      <c r="W279" s="10">
        <f t="shared" si="269"/>
        <v>0</v>
      </c>
      <c r="X279" s="10">
        <f t="shared" si="270"/>
        <v>0</v>
      </c>
      <c r="Y279" s="10">
        <f t="shared" si="271"/>
        <v>0</v>
      </c>
      <c r="Z279" s="10">
        <f t="shared" si="272"/>
        <v>0</v>
      </c>
      <c r="AA279" s="16">
        <f t="shared" si="273"/>
        <v>0</v>
      </c>
      <c r="AB279" s="6"/>
      <c r="AC279" s="9">
        <f t="shared" si="274"/>
        <v>0</v>
      </c>
      <c r="AD279" s="10">
        <f t="shared" si="275"/>
        <v>0</v>
      </c>
      <c r="AE279" s="10">
        <f t="shared" si="276"/>
        <v>0</v>
      </c>
      <c r="AF279" s="10">
        <f t="shared" si="277"/>
        <v>0</v>
      </c>
      <c r="AG279" s="10">
        <f t="shared" si="278"/>
        <v>0</v>
      </c>
      <c r="AH279" s="10">
        <f t="shared" si="279"/>
        <v>0</v>
      </c>
      <c r="AI279" s="10">
        <f t="shared" si="280"/>
        <v>0</v>
      </c>
      <c r="AJ279" s="16">
        <f t="shared" si="281"/>
        <v>0</v>
      </c>
      <c r="AK279" s="6"/>
      <c r="AL279" s="9">
        <f t="shared" si="282"/>
        <v>0</v>
      </c>
      <c r="AM279" s="10">
        <f t="shared" si="283"/>
        <v>0</v>
      </c>
      <c r="AN279" s="10">
        <f t="shared" si="284"/>
        <v>0</v>
      </c>
      <c r="AO279" s="10">
        <f t="shared" si="285"/>
        <v>0</v>
      </c>
      <c r="AP279" s="10">
        <f t="shared" si="286"/>
        <v>0</v>
      </c>
      <c r="AQ279" s="10">
        <f t="shared" si="287"/>
        <v>0</v>
      </c>
      <c r="AR279" s="10">
        <f t="shared" si="288"/>
        <v>0</v>
      </c>
      <c r="AS279" s="16">
        <f t="shared" si="289"/>
        <v>0</v>
      </c>
      <c r="AU279" s="2"/>
      <c r="AV279" s="2"/>
      <c r="AW279" s="2"/>
      <c r="AX279" s="2"/>
      <c r="AY279" s="9">
        <f t="shared" si="290"/>
        <v>252</v>
      </c>
      <c r="AZ279" s="31">
        <f t="shared" si="291"/>
        <v>0</v>
      </c>
      <c r="BA279" s="31">
        <f t="shared" si="260"/>
        <v>72</v>
      </c>
      <c r="BB279" s="10">
        <f t="shared" si="332"/>
        <v>530</v>
      </c>
      <c r="BC279" s="28">
        <f t="shared" si="292"/>
        <v>30</v>
      </c>
      <c r="BD279" s="10">
        <f t="shared" si="293"/>
        <v>500</v>
      </c>
      <c r="BE279" s="10">
        <f t="shared" si="333"/>
        <v>500</v>
      </c>
      <c r="BF279" s="44">
        <f t="shared" si="294"/>
        <v>24000</v>
      </c>
      <c r="BG279" s="80">
        <f t="shared" si="295"/>
        <v>0</v>
      </c>
      <c r="BH279" s="118"/>
      <c r="BI279" s="9">
        <f t="shared" si="296"/>
        <v>0</v>
      </c>
      <c r="BJ279" s="28">
        <f t="shared" si="297"/>
        <v>0</v>
      </c>
      <c r="BK279" s="28">
        <f t="shared" si="298"/>
        <v>0</v>
      </c>
      <c r="BL279" s="28">
        <f t="shared" si="299"/>
        <v>0</v>
      </c>
      <c r="BM279" s="28">
        <f t="shared" si="300"/>
        <v>0</v>
      </c>
      <c r="BN279" s="28">
        <f t="shared" si="301"/>
        <v>0</v>
      </c>
      <c r="BO279" s="36">
        <f t="shared" si="302"/>
        <v>0</v>
      </c>
      <c r="BP279" s="80">
        <f t="shared" si="303"/>
        <v>0</v>
      </c>
      <c r="BQ279" s="9">
        <f t="shared" si="304"/>
        <v>0</v>
      </c>
      <c r="BR279" s="28">
        <f t="shared" si="305"/>
        <v>0</v>
      </c>
      <c r="BS279" s="28">
        <f t="shared" si="306"/>
        <v>0</v>
      </c>
      <c r="BT279" s="28">
        <f t="shared" si="307"/>
        <v>0</v>
      </c>
      <c r="BU279" s="28">
        <f t="shared" si="308"/>
        <v>0</v>
      </c>
      <c r="BV279" s="28">
        <f t="shared" si="309"/>
        <v>0</v>
      </c>
      <c r="BW279" s="36">
        <f t="shared" si="310"/>
        <v>0</v>
      </c>
      <c r="BX279" s="80">
        <f t="shared" si="311"/>
        <v>0</v>
      </c>
      <c r="BY279" s="9">
        <f t="shared" si="312"/>
        <v>0</v>
      </c>
      <c r="BZ279" s="28">
        <f t="shared" si="313"/>
        <v>0</v>
      </c>
      <c r="CA279" s="28">
        <f t="shared" si="314"/>
        <v>0</v>
      </c>
      <c r="CB279" s="28">
        <f t="shared" si="315"/>
        <v>0</v>
      </c>
      <c r="CC279" s="28">
        <f t="shared" si="316"/>
        <v>0</v>
      </c>
      <c r="CD279" s="28">
        <f t="shared" si="317"/>
        <v>0</v>
      </c>
      <c r="CE279" s="36">
        <f t="shared" si="318"/>
        <v>0</v>
      </c>
      <c r="CF279" s="80">
        <f t="shared" si="319"/>
        <v>0</v>
      </c>
      <c r="CG279" s="9">
        <f t="shared" si="320"/>
        <v>0</v>
      </c>
      <c r="CH279" s="28">
        <f t="shared" si="321"/>
        <v>0</v>
      </c>
      <c r="CI279" s="28">
        <f t="shared" si="322"/>
        <v>0</v>
      </c>
      <c r="CJ279" s="28">
        <f t="shared" si="323"/>
        <v>0</v>
      </c>
      <c r="CK279" s="28">
        <f t="shared" si="324"/>
        <v>0</v>
      </c>
      <c r="CL279" s="28">
        <f t="shared" si="325"/>
        <v>0</v>
      </c>
      <c r="CM279" s="36">
        <f t="shared" si="326"/>
        <v>0</v>
      </c>
      <c r="CN279" s="80">
        <f t="shared" si="327"/>
        <v>0</v>
      </c>
      <c r="CO279" s="9">
        <f t="shared" si="328"/>
        <v>0</v>
      </c>
      <c r="CP279" s="28">
        <f t="shared" si="329"/>
        <v>0</v>
      </c>
      <c r="CQ279" s="28">
        <f t="shared" si="334"/>
        <v>0</v>
      </c>
      <c r="CR279" s="28">
        <f t="shared" si="335"/>
        <v>0</v>
      </c>
      <c r="CS279" s="28">
        <f t="shared" si="336"/>
        <v>0</v>
      </c>
      <c r="CT279" s="28">
        <f t="shared" si="337"/>
        <v>0</v>
      </c>
      <c r="CU279" s="36">
        <f t="shared" si="338"/>
        <v>0</v>
      </c>
      <c r="CV279" s="122">
        <f t="shared" si="339"/>
        <v>0</v>
      </c>
      <c r="CW279" s="125">
        <f t="shared" si="340"/>
        <v>0</v>
      </c>
      <c r="CX279" s="138">
        <f t="shared" si="341"/>
        <v>530</v>
      </c>
    </row>
    <row r="280" spans="2:102" x14ac:dyDescent="0.3">
      <c r="B280" s="86">
        <v>253</v>
      </c>
      <c r="C280" s="155">
        <f t="shared" si="261"/>
        <v>530</v>
      </c>
      <c r="D280" s="10">
        <f t="shared" si="262"/>
        <v>30</v>
      </c>
      <c r="E280" s="10">
        <f t="shared" si="263"/>
        <v>500</v>
      </c>
      <c r="F280" s="10">
        <f t="shared" si="264"/>
        <v>0</v>
      </c>
      <c r="G280" s="10">
        <f t="shared" si="265"/>
        <v>500</v>
      </c>
      <c r="H280" s="10">
        <f t="shared" si="259"/>
        <v>23500</v>
      </c>
      <c r="I280" s="146">
        <f t="shared" si="330"/>
        <v>-500</v>
      </c>
      <c r="J280" s="147">
        <f t="shared" si="331"/>
        <v>-530</v>
      </c>
      <c r="S280" s="86">
        <v>253</v>
      </c>
      <c r="T280" s="9">
        <f t="shared" si="266"/>
        <v>0</v>
      </c>
      <c r="U280" s="10">
        <f t="shared" si="267"/>
        <v>0</v>
      </c>
      <c r="V280" s="10">
        <f t="shared" si="268"/>
        <v>0</v>
      </c>
      <c r="W280" s="10">
        <f t="shared" si="269"/>
        <v>0</v>
      </c>
      <c r="X280" s="10">
        <f t="shared" si="270"/>
        <v>0</v>
      </c>
      <c r="Y280" s="10">
        <f t="shared" si="271"/>
        <v>0</v>
      </c>
      <c r="Z280" s="10">
        <f t="shared" si="272"/>
        <v>0</v>
      </c>
      <c r="AA280" s="16">
        <f t="shared" si="273"/>
        <v>0</v>
      </c>
      <c r="AB280" s="6"/>
      <c r="AC280" s="9">
        <f t="shared" si="274"/>
        <v>0</v>
      </c>
      <c r="AD280" s="10">
        <f t="shared" si="275"/>
        <v>0</v>
      </c>
      <c r="AE280" s="10">
        <f t="shared" si="276"/>
        <v>0</v>
      </c>
      <c r="AF280" s="10">
        <f t="shared" si="277"/>
        <v>0</v>
      </c>
      <c r="AG280" s="10">
        <f t="shared" si="278"/>
        <v>0</v>
      </c>
      <c r="AH280" s="10">
        <f t="shared" si="279"/>
        <v>0</v>
      </c>
      <c r="AI280" s="10">
        <f t="shared" si="280"/>
        <v>0</v>
      </c>
      <c r="AJ280" s="16">
        <f t="shared" si="281"/>
        <v>0</v>
      </c>
      <c r="AK280" s="6"/>
      <c r="AL280" s="9">
        <f t="shared" si="282"/>
        <v>0</v>
      </c>
      <c r="AM280" s="10">
        <f t="shared" si="283"/>
        <v>0</v>
      </c>
      <c r="AN280" s="10">
        <f t="shared" si="284"/>
        <v>0</v>
      </c>
      <c r="AO280" s="10">
        <f t="shared" si="285"/>
        <v>0</v>
      </c>
      <c r="AP280" s="10">
        <f t="shared" si="286"/>
        <v>0</v>
      </c>
      <c r="AQ280" s="10">
        <f t="shared" si="287"/>
        <v>0</v>
      </c>
      <c r="AR280" s="10">
        <f t="shared" si="288"/>
        <v>0</v>
      </c>
      <c r="AS280" s="16">
        <f t="shared" si="289"/>
        <v>0</v>
      </c>
      <c r="AU280" s="2"/>
      <c r="AV280" s="2"/>
      <c r="AW280" s="2"/>
      <c r="AX280" s="2"/>
      <c r="AY280" s="9">
        <f t="shared" si="290"/>
        <v>253</v>
      </c>
      <c r="AZ280" s="31">
        <f t="shared" si="291"/>
        <v>0</v>
      </c>
      <c r="BA280" s="31">
        <f t="shared" si="260"/>
        <v>73</v>
      </c>
      <c r="BB280" s="10">
        <f t="shared" si="332"/>
        <v>530</v>
      </c>
      <c r="BC280" s="28">
        <f t="shared" si="292"/>
        <v>30</v>
      </c>
      <c r="BD280" s="10">
        <f t="shared" si="293"/>
        <v>500</v>
      </c>
      <c r="BE280" s="10">
        <f t="shared" si="333"/>
        <v>500</v>
      </c>
      <c r="BF280" s="44">
        <f t="shared" si="294"/>
        <v>23500</v>
      </c>
      <c r="BG280" s="80">
        <f t="shared" si="295"/>
        <v>0</v>
      </c>
      <c r="BH280" s="118"/>
      <c r="BI280" s="9">
        <f t="shared" si="296"/>
        <v>0</v>
      </c>
      <c r="BJ280" s="28">
        <f t="shared" si="297"/>
        <v>0</v>
      </c>
      <c r="BK280" s="28">
        <f t="shared" si="298"/>
        <v>0</v>
      </c>
      <c r="BL280" s="28">
        <f t="shared" si="299"/>
        <v>0</v>
      </c>
      <c r="BM280" s="28">
        <f t="shared" si="300"/>
        <v>0</v>
      </c>
      <c r="BN280" s="28">
        <f t="shared" si="301"/>
        <v>0</v>
      </c>
      <c r="BO280" s="36">
        <f t="shared" si="302"/>
        <v>0</v>
      </c>
      <c r="BP280" s="80">
        <f t="shared" si="303"/>
        <v>0</v>
      </c>
      <c r="BQ280" s="9">
        <f t="shared" si="304"/>
        <v>0</v>
      </c>
      <c r="BR280" s="28">
        <f t="shared" si="305"/>
        <v>0</v>
      </c>
      <c r="BS280" s="28">
        <f t="shared" si="306"/>
        <v>0</v>
      </c>
      <c r="BT280" s="28">
        <f t="shared" si="307"/>
        <v>0</v>
      </c>
      <c r="BU280" s="28">
        <f t="shared" si="308"/>
        <v>0</v>
      </c>
      <c r="BV280" s="28">
        <f t="shared" si="309"/>
        <v>0</v>
      </c>
      <c r="BW280" s="36">
        <f t="shared" si="310"/>
        <v>0</v>
      </c>
      <c r="BX280" s="80">
        <f t="shared" si="311"/>
        <v>0</v>
      </c>
      <c r="BY280" s="9">
        <f t="shared" si="312"/>
        <v>0</v>
      </c>
      <c r="BZ280" s="28">
        <f t="shared" si="313"/>
        <v>0</v>
      </c>
      <c r="CA280" s="28">
        <f t="shared" si="314"/>
        <v>0</v>
      </c>
      <c r="CB280" s="28">
        <f t="shared" si="315"/>
        <v>0</v>
      </c>
      <c r="CC280" s="28">
        <f t="shared" si="316"/>
        <v>0</v>
      </c>
      <c r="CD280" s="28">
        <f t="shared" si="317"/>
        <v>0</v>
      </c>
      <c r="CE280" s="36">
        <f t="shared" si="318"/>
        <v>0</v>
      </c>
      <c r="CF280" s="80">
        <f t="shared" si="319"/>
        <v>0</v>
      </c>
      <c r="CG280" s="9">
        <f t="shared" si="320"/>
        <v>0</v>
      </c>
      <c r="CH280" s="28">
        <f t="shared" si="321"/>
        <v>0</v>
      </c>
      <c r="CI280" s="28">
        <f t="shared" si="322"/>
        <v>0</v>
      </c>
      <c r="CJ280" s="28">
        <f t="shared" si="323"/>
        <v>0</v>
      </c>
      <c r="CK280" s="28">
        <f t="shared" si="324"/>
        <v>0</v>
      </c>
      <c r="CL280" s="28">
        <f t="shared" si="325"/>
        <v>0</v>
      </c>
      <c r="CM280" s="36">
        <f t="shared" si="326"/>
        <v>0</v>
      </c>
      <c r="CN280" s="80">
        <f t="shared" si="327"/>
        <v>0</v>
      </c>
      <c r="CO280" s="9">
        <f t="shared" si="328"/>
        <v>0</v>
      </c>
      <c r="CP280" s="28">
        <f t="shared" si="329"/>
        <v>0</v>
      </c>
      <c r="CQ280" s="28">
        <f t="shared" si="334"/>
        <v>0</v>
      </c>
      <c r="CR280" s="28">
        <f t="shared" si="335"/>
        <v>0</v>
      </c>
      <c r="CS280" s="28">
        <f t="shared" si="336"/>
        <v>0</v>
      </c>
      <c r="CT280" s="28">
        <f t="shared" si="337"/>
        <v>0</v>
      </c>
      <c r="CU280" s="36">
        <f t="shared" si="338"/>
        <v>0</v>
      </c>
      <c r="CV280" s="122">
        <f t="shared" si="339"/>
        <v>0</v>
      </c>
      <c r="CW280" s="125">
        <f t="shared" si="340"/>
        <v>0</v>
      </c>
      <c r="CX280" s="138">
        <f t="shared" si="341"/>
        <v>530</v>
      </c>
    </row>
    <row r="281" spans="2:102" x14ac:dyDescent="0.3">
      <c r="B281" s="86">
        <v>254</v>
      </c>
      <c r="C281" s="155">
        <f t="shared" si="261"/>
        <v>530</v>
      </c>
      <c r="D281" s="10">
        <f t="shared" si="262"/>
        <v>30</v>
      </c>
      <c r="E281" s="10">
        <f t="shared" si="263"/>
        <v>500</v>
      </c>
      <c r="F281" s="10">
        <f t="shared" si="264"/>
        <v>0</v>
      </c>
      <c r="G281" s="10">
        <f t="shared" si="265"/>
        <v>500</v>
      </c>
      <c r="H281" s="10">
        <f t="shared" si="259"/>
        <v>23000</v>
      </c>
      <c r="I281" s="146">
        <f t="shared" si="330"/>
        <v>-500</v>
      </c>
      <c r="J281" s="147">
        <f t="shared" si="331"/>
        <v>-530</v>
      </c>
      <c r="S281" s="86">
        <v>254</v>
      </c>
      <c r="T281" s="9">
        <f t="shared" si="266"/>
        <v>0</v>
      </c>
      <c r="U281" s="10">
        <f t="shared" si="267"/>
        <v>0</v>
      </c>
      <c r="V281" s="10">
        <f t="shared" si="268"/>
        <v>0</v>
      </c>
      <c r="W281" s="10">
        <f t="shared" si="269"/>
        <v>0</v>
      </c>
      <c r="X281" s="10">
        <f t="shared" si="270"/>
        <v>0</v>
      </c>
      <c r="Y281" s="10">
        <f t="shared" si="271"/>
        <v>0</v>
      </c>
      <c r="Z281" s="10">
        <f t="shared" si="272"/>
        <v>0</v>
      </c>
      <c r="AA281" s="16">
        <f t="shared" si="273"/>
        <v>0</v>
      </c>
      <c r="AB281" s="6"/>
      <c r="AC281" s="9">
        <f t="shared" si="274"/>
        <v>0</v>
      </c>
      <c r="AD281" s="10">
        <f t="shared" si="275"/>
        <v>0</v>
      </c>
      <c r="AE281" s="10">
        <f t="shared" si="276"/>
        <v>0</v>
      </c>
      <c r="AF281" s="10">
        <f t="shared" si="277"/>
        <v>0</v>
      </c>
      <c r="AG281" s="10">
        <f t="shared" si="278"/>
        <v>0</v>
      </c>
      <c r="AH281" s="10">
        <f t="shared" si="279"/>
        <v>0</v>
      </c>
      <c r="AI281" s="10">
        <f t="shared" si="280"/>
        <v>0</v>
      </c>
      <c r="AJ281" s="16">
        <f t="shared" si="281"/>
        <v>0</v>
      </c>
      <c r="AK281" s="6"/>
      <c r="AL281" s="9">
        <f t="shared" si="282"/>
        <v>0</v>
      </c>
      <c r="AM281" s="10">
        <f t="shared" si="283"/>
        <v>0</v>
      </c>
      <c r="AN281" s="10">
        <f t="shared" si="284"/>
        <v>0</v>
      </c>
      <c r="AO281" s="10">
        <f t="shared" si="285"/>
        <v>0</v>
      </c>
      <c r="AP281" s="10">
        <f t="shared" si="286"/>
        <v>0</v>
      </c>
      <c r="AQ281" s="10">
        <f t="shared" si="287"/>
        <v>0</v>
      </c>
      <c r="AR281" s="10">
        <f t="shared" si="288"/>
        <v>0</v>
      </c>
      <c r="AS281" s="16">
        <f t="shared" si="289"/>
        <v>0</v>
      </c>
      <c r="AU281" s="2"/>
      <c r="AV281" s="2"/>
      <c r="AW281" s="2"/>
      <c r="AX281" s="2"/>
      <c r="AY281" s="9">
        <f t="shared" si="290"/>
        <v>254</v>
      </c>
      <c r="AZ281" s="31">
        <f t="shared" si="291"/>
        <v>0</v>
      </c>
      <c r="BA281" s="31">
        <f t="shared" si="260"/>
        <v>74</v>
      </c>
      <c r="BB281" s="10">
        <f t="shared" si="332"/>
        <v>530</v>
      </c>
      <c r="BC281" s="28">
        <f t="shared" si="292"/>
        <v>30</v>
      </c>
      <c r="BD281" s="10">
        <f t="shared" si="293"/>
        <v>500</v>
      </c>
      <c r="BE281" s="10">
        <f t="shared" si="333"/>
        <v>500</v>
      </c>
      <c r="BF281" s="44">
        <f t="shared" si="294"/>
        <v>23000</v>
      </c>
      <c r="BG281" s="80">
        <f t="shared" si="295"/>
        <v>0</v>
      </c>
      <c r="BH281" s="118"/>
      <c r="BI281" s="9">
        <f t="shared" si="296"/>
        <v>0</v>
      </c>
      <c r="BJ281" s="28">
        <f t="shared" si="297"/>
        <v>0</v>
      </c>
      <c r="BK281" s="28">
        <f t="shared" si="298"/>
        <v>0</v>
      </c>
      <c r="BL281" s="28">
        <f t="shared" si="299"/>
        <v>0</v>
      </c>
      <c r="BM281" s="28">
        <f t="shared" si="300"/>
        <v>0</v>
      </c>
      <c r="BN281" s="28">
        <f t="shared" si="301"/>
        <v>0</v>
      </c>
      <c r="BO281" s="36">
        <f t="shared" si="302"/>
        <v>0</v>
      </c>
      <c r="BP281" s="80">
        <f t="shared" si="303"/>
        <v>0</v>
      </c>
      <c r="BQ281" s="9">
        <f t="shared" si="304"/>
        <v>0</v>
      </c>
      <c r="BR281" s="28">
        <f t="shared" si="305"/>
        <v>0</v>
      </c>
      <c r="BS281" s="28">
        <f t="shared" si="306"/>
        <v>0</v>
      </c>
      <c r="BT281" s="28">
        <f t="shared" si="307"/>
        <v>0</v>
      </c>
      <c r="BU281" s="28">
        <f t="shared" si="308"/>
        <v>0</v>
      </c>
      <c r="BV281" s="28">
        <f t="shared" si="309"/>
        <v>0</v>
      </c>
      <c r="BW281" s="36">
        <f t="shared" si="310"/>
        <v>0</v>
      </c>
      <c r="BX281" s="80">
        <f t="shared" si="311"/>
        <v>0</v>
      </c>
      <c r="BY281" s="9">
        <f t="shared" si="312"/>
        <v>0</v>
      </c>
      <c r="BZ281" s="28">
        <f t="shared" si="313"/>
        <v>0</v>
      </c>
      <c r="CA281" s="28">
        <f t="shared" si="314"/>
        <v>0</v>
      </c>
      <c r="CB281" s="28">
        <f t="shared" si="315"/>
        <v>0</v>
      </c>
      <c r="CC281" s="28">
        <f t="shared" si="316"/>
        <v>0</v>
      </c>
      <c r="CD281" s="28">
        <f t="shared" si="317"/>
        <v>0</v>
      </c>
      <c r="CE281" s="36">
        <f t="shared" si="318"/>
        <v>0</v>
      </c>
      <c r="CF281" s="80">
        <f t="shared" si="319"/>
        <v>0</v>
      </c>
      <c r="CG281" s="9">
        <f t="shared" si="320"/>
        <v>0</v>
      </c>
      <c r="CH281" s="28">
        <f t="shared" si="321"/>
        <v>0</v>
      </c>
      <c r="CI281" s="28">
        <f t="shared" si="322"/>
        <v>0</v>
      </c>
      <c r="CJ281" s="28">
        <f t="shared" si="323"/>
        <v>0</v>
      </c>
      <c r="CK281" s="28">
        <f t="shared" si="324"/>
        <v>0</v>
      </c>
      <c r="CL281" s="28">
        <f t="shared" si="325"/>
        <v>0</v>
      </c>
      <c r="CM281" s="36">
        <f t="shared" si="326"/>
        <v>0</v>
      </c>
      <c r="CN281" s="80">
        <f t="shared" si="327"/>
        <v>0</v>
      </c>
      <c r="CO281" s="9">
        <f t="shared" si="328"/>
        <v>0</v>
      </c>
      <c r="CP281" s="28">
        <f t="shared" si="329"/>
        <v>0</v>
      </c>
      <c r="CQ281" s="28">
        <f t="shared" si="334"/>
        <v>0</v>
      </c>
      <c r="CR281" s="28">
        <f t="shared" si="335"/>
        <v>0</v>
      </c>
      <c r="CS281" s="28">
        <f t="shared" si="336"/>
        <v>0</v>
      </c>
      <c r="CT281" s="28">
        <f t="shared" si="337"/>
        <v>0</v>
      </c>
      <c r="CU281" s="36">
        <f t="shared" si="338"/>
        <v>0</v>
      </c>
      <c r="CV281" s="122">
        <f t="shared" si="339"/>
        <v>0</v>
      </c>
      <c r="CW281" s="125">
        <f t="shared" si="340"/>
        <v>0</v>
      </c>
      <c r="CX281" s="138">
        <f t="shared" si="341"/>
        <v>530</v>
      </c>
    </row>
    <row r="282" spans="2:102" x14ac:dyDescent="0.3">
      <c r="B282" s="86">
        <v>255</v>
      </c>
      <c r="C282" s="155">
        <f t="shared" si="261"/>
        <v>530</v>
      </c>
      <c r="D282" s="10">
        <f t="shared" si="262"/>
        <v>30</v>
      </c>
      <c r="E282" s="10">
        <f t="shared" si="263"/>
        <v>500</v>
      </c>
      <c r="F282" s="10">
        <f t="shared" si="264"/>
        <v>0</v>
      </c>
      <c r="G282" s="10">
        <f t="shared" si="265"/>
        <v>500</v>
      </c>
      <c r="H282" s="10">
        <f t="shared" si="259"/>
        <v>22500</v>
      </c>
      <c r="I282" s="146">
        <f t="shared" si="330"/>
        <v>-500</v>
      </c>
      <c r="J282" s="147">
        <f t="shared" si="331"/>
        <v>-530</v>
      </c>
      <c r="S282" s="86">
        <v>255</v>
      </c>
      <c r="T282" s="9">
        <f t="shared" si="266"/>
        <v>0</v>
      </c>
      <c r="U282" s="10">
        <f t="shared" si="267"/>
        <v>0</v>
      </c>
      <c r="V282" s="10">
        <f t="shared" si="268"/>
        <v>0</v>
      </c>
      <c r="W282" s="10">
        <f t="shared" si="269"/>
        <v>0</v>
      </c>
      <c r="X282" s="10">
        <f t="shared" si="270"/>
        <v>0</v>
      </c>
      <c r="Y282" s="10">
        <f t="shared" si="271"/>
        <v>0</v>
      </c>
      <c r="Z282" s="10">
        <f t="shared" si="272"/>
        <v>0</v>
      </c>
      <c r="AA282" s="16">
        <f t="shared" si="273"/>
        <v>0</v>
      </c>
      <c r="AB282" s="6"/>
      <c r="AC282" s="9">
        <f t="shared" si="274"/>
        <v>0</v>
      </c>
      <c r="AD282" s="10">
        <f t="shared" si="275"/>
        <v>0</v>
      </c>
      <c r="AE282" s="10">
        <f t="shared" si="276"/>
        <v>0</v>
      </c>
      <c r="AF282" s="10">
        <f t="shared" si="277"/>
        <v>0</v>
      </c>
      <c r="AG282" s="10">
        <f t="shared" si="278"/>
        <v>0</v>
      </c>
      <c r="AH282" s="10">
        <f t="shared" si="279"/>
        <v>0</v>
      </c>
      <c r="AI282" s="10">
        <f t="shared" si="280"/>
        <v>0</v>
      </c>
      <c r="AJ282" s="16">
        <f t="shared" si="281"/>
        <v>0</v>
      </c>
      <c r="AK282" s="6"/>
      <c r="AL282" s="9">
        <f t="shared" si="282"/>
        <v>0</v>
      </c>
      <c r="AM282" s="10">
        <f t="shared" si="283"/>
        <v>0</v>
      </c>
      <c r="AN282" s="10">
        <f t="shared" si="284"/>
        <v>0</v>
      </c>
      <c r="AO282" s="10">
        <f t="shared" si="285"/>
        <v>0</v>
      </c>
      <c r="AP282" s="10">
        <f t="shared" si="286"/>
        <v>0</v>
      </c>
      <c r="AQ282" s="10">
        <f t="shared" si="287"/>
        <v>0</v>
      </c>
      <c r="AR282" s="10">
        <f t="shared" si="288"/>
        <v>0</v>
      </c>
      <c r="AS282" s="16">
        <f t="shared" si="289"/>
        <v>0</v>
      </c>
      <c r="AU282" s="2"/>
      <c r="AV282" s="2"/>
      <c r="AW282" s="2"/>
      <c r="AX282" s="2"/>
      <c r="AY282" s="9">
        <f t="shared" si="290"/>
        <v>255</v>
      </c>
      <c r="AZ282" s="31">
        <f t="shared" si="291"/>
        <v>0</v>
      </c>
      <c r="BA282" s="31">
        <f t="shared" si="260"/>
        <v>75</v>
      </c>
      <c r="BB282" s="10">
        <f t="shared" si="332"/>
        <v>530</v>
      </c>
      <c r="BC282" s="28">
        <f t="shared" si="292"/>
        <v>30</v>
      </c>
      <c r="BD282" s="10">
        <f t="shared" si="293"/>
        <v>500</v>
      </c>
      <c r="BE282" s="10">
        <f t="shared" si="333"/>
        <v>500</v>
      </c>
      <c r="BF282" s="44">
        <f t="shared" si="294"/>
        <v>22500</v>
      </c>
      <c r="BG282" s="80">
        <f t="shared" si="295"/>
        <v>0</v>
      </c>
      <c r="BH282" s="118"/>
      <c r="BI282" s="9">
        <f t="shared" si="296"/>
        <v>0</v>
      </c>
      <c r="BJ282" s="28">
        <f t="shared" si="297"/>
        <v>0</v>
      </c>
      <c r="BK282" s="28">
        <f t="shared" si="298"/>
        <v>0</v>
      </c>
      <c r="BL282" s="28">
        <f t="shared" si="299"/>
        <v>0</v>
      </c>
      <c r="BM282" s="28">
        <f t="shared" si="300"/>
        <v>0</v>
      </c>
      <c r="BN282" s="28">
        <f t="shared" si="301"/>
        <v>0</v>
      </c>
      <c r="BO282" s="36">
        <f t="shared" si="302"/>
        <v>0</v>
      </c>
      <c r="BP282" s="80">
        <f t="shared" si="303"/>
        <v>0</v>
      </c>
      <c r="BQ282" s="9">
        <f t="shared" si="304"/>
        <v>0</v>
      </c>
      <c r="BR282" s="28">
        <f t="shared" si="305"/>
        <v>0</v>
      </c>
      <c r="BS282" s="28">
        <f t="shared" si="306"/>
        <v>0</v>
      </c>
      <c r="BT282" s="28">
        <f t="shared" si="307"/>
        <v>0</v>
      </c>
      <c r="BU282" s="28">
        <f t="shared" si="308"/>
        <v>0</v>
      </c>
      <c r="BV282" s="28">
        <f t="shared" si="309"/>
        <v>0</v>
      </c>
      <c r="BW282" s="36">
        <f t="shared" si="310"/>
        <v>0</v>
      </c>
      <c r="BX282" s="80">
        <f t="shared" si="311"/>
        <v>0</v>
      </c>
      <c r="BY282" s="9">
        <f t="shared" si="312"/>
        <v>0</v>
      </c>
      <c r="BZ282" s="28">
        <f t="shared" si="313"/>
        <v>0</v>
      </c>
      <c r="CA282" s="28">
        <f t="shared" si="314"/>
        <v>0</v>
      </c>
      <c r="CB282" s="28">
        <f t="shared" si="315"/>
        <v>0</v>
      </c>
      <c r="CC282" s="28">
        <f t="shared" si="316"/>
        <v>0</v>
      </c>
      <c r="CD282" s="28">
        <f t="shared" si="317"/>
        <v>0</v>
      </c>
      <c r="CE282" s="36">
        <f t="shared" si="318"/>
        <v>0</v>
      </c>
      <c r="CF282" s="80">
        <f t="shared" si="319"/>
        <v>0</v>
      </c>
      <c r="CG282" s="9">
        <f t="shared" si="320"/>
        <v>0</v>
      </c>
      <c r="CH282" s="28">
        <f t="shared" si="321"/>
        <v>0</v>
      </c>
      <c r="CI282" s="28">
        <f t="shared" si="322"/>
        <v>0</v>
      </c>
      <c r="CJ282" s="28">
        <f t="shared" si="323"/>
        <v>0</v>
      </c>
      <c r="CK282" s="28">
        <f t="shared" si="324"/>
        <v>0</v>
      </c>
      <c r="CL282" s="28">
        <f t="shared" si="325"/>
        <v>0</v>
      </c>
      <c r="CM282" s="36">
        <f t="shared" si="326"/>
        <v>0</v>
      </c>
      <c r="CN282" s="80">
        <f t="shared" si="327"/>
        <v>0</v>
      </c>
      <c r="CO282" s="9">
        <f t="shared" si="328"/>
        <v>0</v>
      </c>
      <c r="CP282" s="28">
        <f t="shared" si="329"/>
        <v>0</v>
      </c>
      <c r="CQ282" s="28">
        <f t="shared" si="334"/>
        <v>0</v>
      </c>
      <c r="CR282" s="28">
        <f t="shared" si="335"/>
        <v>0</v>
      </c>
      <c r="CS282" s="28">
        <f t="shared" si="336"/>
        <v>0</v>
      </c>
      <c r="CT282" s="28">
        <f t="shared" si="337"/>
        <v>0</v>
      </c>
      <c r="CU282" s="36">
        <f t="shared" si="338"/>
        <v>0</v>
      </c>
      <c r="CV282" s="122">
        <f t="shared" si="339"/>
        <v>0</v>
      </c>
      <c r="CW282" s="125">
        <f t="shared" si="340"/>
        <v>0</v>
      </c>
      <c r="CX282" s="138">
        <f t="shared" si="341"/>
        <v>530</v>
      </c>
    </row>
    <row r="283" spans="2:102" x14ac:dyDescent="0.3">
      <c r="B283" s="86">
        <v>256</v>
      </c>
      <c r="C283" s="155">
        <f t="shared" si="261"/>
        <v>530</v>
      </c>
      <c r="D283" s="10">
        <f t="shared" si="262"/>
        <v>30</v>
      </c>
      <c r="E283" s="10">
        <f t="shared" si="263"/>
        <v>500</v>
      </c>
      <c r="F283" s="10">
        <f t="shared" si="264"/>
        <v>0</v>
      </c>
      <c r="G283" s="10">
        <f t="shared" si="265"/>
        <v>500</v>
      </c>
      <c r="H283" s="10">
        <f t="shared" ref="H283:H346" si="342">Z283+AI283+AR283+BF283+BO283+BW283+CE283+CM283+CU283</f>
        <v>22000</v>
      </c>
      <c r="I283" s="146">
        <f t="shared" si="330"/>
        <v>-500</v>
      </c>
      <c r="J283" s="147">
        <f t="shared" si="331"/>
        <v>-530</v>
      </c>
      <c r="S283" s="86">
        <v>256</v>
      </c>
      <c r="T283" s="9">
        <f t="shared" si="266"/>
        <v>0</v>
      </c>
      <c r="U283" s="10">
        <f t="shared" si="267"/>
        <v>0</v>
      </c>
      <c r="V283" s="10">
        <f t="shared" si="268"/>
        <v>0</v>
      </c>
      <c r="W283" s="10">
        <f t="shared" si="269"/>
        <v>0</v>
      </c>
      <c r="X283" s="10">
        <f t="shared" si="270"/>
        <v>0</v>
      </c>
      <c r="Y283" s="10">
        <f t="shared" si="271"/>
        <v>0</v>
      </c>
      <c r="Z283" s="10">
        <f t="shared" si="272"/>
        <v>0</v>
      </c>
      <c r="AA283" s="16">
        <f t="shared" si="273"/>
        <v>0</v>
      </c>
      <c r="AB283" s="6"/>
      <c r="AC283" s="9">
        <f t="shared" si="274"/>
        <v>0</v>
      </c>
      <c r="AD283" s="10">
        <f t="shared" si="275"/>
        <v>0</v>
      </c>
      <c r="AE283" s="10">
        <f t="shared" si="276"/>
        <v>0</v>
      </c>
      <c r="AF283" s="10">
        <f t="shared" si="277"/>
        <v>0</v>
      </c>
      <c r="AG283" s="10">
        <f t="shared" si="278"/>
        <v>0</v>
      </c>
      <c r="AH283" s="10">
        <f t="shared" si="279"/>
        <v>0</v>
      </c>
      <c r="AI283" s="10">
        <f t="shared" si="280"/>
        <v>0</v>
      </c>
      <c r="AJ283" s="16">
        <f t="shared" si="281"/>
        <v>0</v>
      </c>
      <c r="AK283" s="6"/>
      <c r="AL283" s="9">
        <f t="shared" si="282"/>
        <v>0</v>
      </c>
      <c r="AM283" s="10">
        <f t="shared" si="283"/>
        <v>0</v>
      </c>
      <c r="AN283" s="10">
        <f t="shared" si="284"/>
        <v>0</v>
      </c>
      <c r="AO283" s="10">
        <f t="shared" si="285"/>
        <v>0</v>
      </c>
      <c r="AP283" s="10">
        <f t="shared" si="286"/>
        <v>0</v>
      </c>
      <c r="AQ283" s="10">
        <f t="shared" si="287"/>
        <v>0</v>
      </c>
      <c r="AR283" s="10">
        <f t="shared" si="288"/>
        <v>0</v>
      </c>
      <c r="AS283" s="16">
        <f t="shared" si="289"/>
        <v>0</v>
      </c>
      <c r="AU283" s="2"/>
      <c r="AV283" s="2"/>
      <c r="AW283" s="2"/>
      <c r="AX283" s="2"/>
      <c r="AY283" s="9">
        <f t="shared" si="290"/>
        <v>256</v>
      </c>
      <c r="AZ283" s="31">
        <f t="shared" si="291"/>
        <v>0</v>
      </c>
      <c r="BA283" s="31">
        <f t="shared" ref="BA283:BA346" si="343">IF(OR((AY283-$J$10)&lt;0,AY283&gt;$AY$24),0,AY283-$J$10)</f>
        <v>76</v>
      </c>
      <c r="BB283" s="10">
        <f t="shared" si="332"/>
        <v>530</v>
      </c>
      <c r="BC283" s="28">
        <f t="shared" si="292"/>
        <v>30</v>
      </c>
      <c r="BD283" s="10">
        <f t="shared" si="293"/>
        <v>500</v>
      </c>
      <c r="BE283" s="10">
        <f t="shared" si="333"/>
        <v>500</v>
      </c>
      <c r="BF283" s="44">
        <f t="shared" si="294"/>
        <v>22000</v>
      </c>
      <c r="BG283" s="80">
        <f t="shared" si="295"/>
        <v>0</v>
      </c>
      <c r="BH283" s="118"/>
      <c r="BI283" s="9">
        <f t="shared" si="296"/>
        <v>0</v>
      </c>
      <c r="BJ283" s="28">
        <f t="shared" si="297"/>
        <v>0</v>
      </c>
      <c r="BK283" s="28">
        <f t="shared" si="298"/>
        <v>0</v>
      </c>
      <c r="BL283" s="28">
        <f t="shared" si="299"/>
        <v>0</v>
      </c>
      <c r="BM283" s="28">
        <f t="shared" si="300"/>
        <v>0</v>
      </c>
      <c r="BN283" s="28">
        <f t="shared" si="301"/>
        <v>0</v>
      </c>
      <c r="BO283" s="36">
        <f t="shared" si="302"/>
        <v>0</v>
      </c>
      <c r="BP283" s="80">
        <f t="shared" si="303"/>
        <v>0</v>
      </c>
      <c r="BQ283" s="9">
        <f t="shared" si="304"/>
        <v>0</v>
      </c>
      <c r="BR283" s="28">
        <f t="shared" si="305"/>
        <v>0</v>
      </c>
      <c r="BS283" s="28">
        <f t="shared" si="306"/>
        <v>0</v>
      </c>
      <c r="BT283" s="28">
        <f t="shared" si="307"/>
        <v>0</v>
      </c>
      <c r="BU283" s="28">
        <f t="shared" si="308"/>
        <v>0</v>
      </c>
      <c r="BV283" s="28">
        <f t="shared" si="309"/>
        <v>0</v>
      </c>
      <c r="BW283" s="36">
        <f t="shared" si="310"/>
        <v>0</v>
      </c>
      <c r="BX283" s="80">
        <f t="shared" si="311"/>
        <v>0</v>
      </c>
      <c r="BY283" s="9">
        <f t="shared" si="312"/>
        <v>0</v>
      </c>
      <c r="BZ283" s="28">
        <f t="shared" si="313"/>
        <v>0</v>
      </c>
      <c r="CA283" s="28">
        <f t="shared" si="314"/>
        <v>0</v>
      </c>
      <c r="CB283" s="28">
        <f t="shared" si="315"/>
        <v>0</v>
      </c>
      <c r="CC283" s="28">
        <f t="shared" si="316"/>
        <v>0</v>
      </c>
      <c r="CD283" s="28">
        <f t="shared" si="317"/>
        <v>0</v>
      </c>
      <c r="CE283" s="36">
        <f t="shared" si="318"/>
        <v>0</v>
      </c>
      <c r="CF283" s="80">
        <f t="shared" si="319"/>
        <v>0</v>
      </c>
      <c r="CG283" s="9">
        <f t="shared" si="320"/>
        <v>0</v>
      </c>
      <c r="CH283" s="28">
        <f t="shared" si="321"/>
        <v>0</v>
      </c>
      <c r="CI283" s="28">
        <f t="shared" si="322"/>
        <v>0</v>
      </c>
      <c r="CJ283" s="28">
        <f t="shared" si="323"/>
        <v>0</v>
      </c>
      <c r="CK283" s="28">
        <f t="shared" si="324"/>
        <v>0</v>
      </c>
      <c r="CL283" s="28">
        <f t="shared" si="325"/>
        <v>0</v>
      </c>
      <c r="CM283" s="36">
        <f t="shared" si="326"/>
        <v>0</v>
      </c>
      <c r="CN283" s="80">
        <f t="shared" si="327"/>
        <v>0</v>
      </c>
      <c r="CO283" s="9">
        <f t="shared" si="328"/>
        <v>0</v>
      </c>
      <c r="CP283" s="28">
        <f t="shared" si="329"/>
        <v>0</v>
      </c>
      <c r="CQ283" s="28">
        <f t="shared" si="334"/>
        <v>0</v>
      </c>
      <c r="CR283" s="28">
        <f t="shared" si="335"/>
        <v>0</v>
      </c>
      <c r="CS283" s="28">
        <f t="shared" si="336"/>
        <v>0</v>
      </c>
      <c r="CT283" s="28">
        <f t="shared" si="337"/>
        <v>0</v>
      </c>
      <c r="CU283" s="36">
        <f t="shared" si="338"/>
        <v>0</v>
      </c>
      <c r="CV283" s="122">
        <f t="shared" si="339"/>
        <v>0</v>
      </c>
      <c r="CW283" s="125">
        <f t="shared" si="340"/>
        <v>0</v>
      </c>
      <c r="CX283" s="138">
        <f t="shared" si="341"/>
        <v>530</v>
      </c>
    </row>
    <row r="284" spans="2:102" x14ac:dyDescent="0.3">
      <c r="B284" s="86">
        <v>257</v>
      </c>
      <c r="C284" s="155">
        <f t="shared" ref="C284:C347" si="344">U284+AD284+AM284+BB284+BJ284+BR284+BZ284+CH284+CP284</f>
        <v>530</v>
      </c>
      <c r="D284" s="10">
        <f t="shared" ref="D284:D347" si="345">V284+AE284+AN284+BC284+BK284+BS284+CA284+CI284+CQ284</f>
        <v>30</v>
      </c>
      <c r="E284" s="10">
        <f t="shared" ref="E284:E347" si="346">W284+AF284+AO284+BD284+BL284+BT284+CB284+CJ284+CR284</f>
        <v>500</v>
      </c>
      <c r="F284" s="10">
        <f t="shared" ref="F284:F347" si="347">X284+AG284+AP284+BM284+BU284+CC284+CK284+CS284</f>
        <v>0</v>
      </c>
      <c r="G284" s="10">
        <f t="shared" ref="G284:G347" si="348">Y284+AH284+AQ284+BE284+BN284+BV284+CD284+CL284+CT284</f>
        <v>500</v>
      </c>
      <c r="H284" s="10">
        <f t="shared" si="342"/>
        <v>21500</v>
      </c>
      <c r="I284" s="146">
        <f t="shared" si="330"/>
        <v>-500</v>
      </c>
      <c r="J284" s="147">
        <f t="shared" si="331"/>
        <v>-530</v>
      </c>
      <c r="S284" s="86">
        <v>257</v>
      </c>
      <c r="T284" s="9">
        <f t="shared" ref="T284:T347" si="349">IF($S284&gt;$K$7,0,$S284)</f>
        <v>0</v>
      </c>
      <c r="U284" s="10">
        <f t="shared" ref="U284:U347" si="350">IF(S284&gt;$S$24,0,IF($AB$21=3,IF(T284=$S$24,W284+V284,ROUND(-PMT(($V$24+($P$7*$N$7)+($Q$7*$O$7))/12,$S$24,$U$24,0,0),2)),W284+V284))</f>
        <v>0</v>
      </c>
      <c r="V284" s="10">
        <f t="shared" ref="V284:V347" si="351">IF(S284&gt;$S$24,0,IF($AB$21=1,TRUNC($U$24*$P$7*$N$7/12,2)+TRUNC($U$24*$Q$7*$O$7/12,2),IF($AB$21=2,TRUNC(Z283*$P$7*$N$7/12,2)+TRUNC(Z283*$Q$7*$O$7/12,2),TRUNC(Z283*$P$7*$N$7/12,2)+TRUNC(Z283*$Q$7*$O$7/12,2))))</f>
        <v>0</v>
      </c>
      <c r="W284" s="10">
        <f t="shared" ref="W284:W347" si="352">IF(S284&gt;$S$24,0,IF($AB$21=3,IF(T284=$S$24,Y284+X284,U284-V284),IF(T284=$S$24,Y284+X284,ROUND(-PMT($V$24/12,$S$24,$U$24,0,0),2))))</f>
        <v>0</v>
      </c>
      <c r="X284" s="10">
        <f t="shared" ref="X284:X347" si="353">IF(S284&gt;$S$24,0,Z283*$V$24/12)</f>
        <v>0</v>
      </c>
      <c r="Y284" s="10">
        <f t="shared" ref="Y284:Y347" si="354">IF(S284&gt;$S$24,0,(IF(T284=$S$24,Z283,W284-X284)))</f>
        <v>0</v>
      </c>
      <c r="Z284" s="10">
        <f t="shared" ref="Z284:Z347" si="355">IF(S284&gt;$S$24,0,Z283-Y284)</f>
        <v>0</v>
      </c>
      <c r="AA284" s="16">
        <f t="shared" ref="AA284:AA347" si="356">IF(S284&gt;$K$15,0,IF($AT$22&lt;&gt;3,U284*((1+($L$15/12))^(-T284)),U284*((1+(($L$15+($P$7*$N$7)+($Q$7*$O$7))/12))^(-T284))))</f>
        <v>0</v>
      </c>
      <c r="AB284" s="6"/>
      <c r="AC284" s="9">
        <f t="shared" ref="AC284:AC347" si="357">IF($S284&gt;$K$8,0,$S284)</f>
        <v>0</v>
      </c>
      <c r="AD284" s="10">
        <f t="shared" ref="AD284:AD347" si="358">IF(S284&gt;$AC$24,0,IF($AK$21=3,IF(AC284=$AC$24,AF284+AE284,ROUND(-PMT(($AE$24+($P$8*$N$8)+($Q$8*$O$8))/12,$AC$24,$AD$24,0,0),2)),AF284+AE284))</f>
        <v>0</v>
      </c>
      <c r="AE284" s="10">
        <f t="shared" ref="AE284:AE347" si="359">IF(S284&gt;$AC$24,0,IF($AK$21=1,TRUNC($AD$24*$P$8*$N$8/12,2)+TRUNC($AD$24*$Q$8*$O$8/12,2),IF($AK$21=2,TRUNC(AI283*$P$8*$N$8/12,2)+TRUNC(AI283*$Q$8*$O$8/12,2),TRUNC(AI283*$P$8*$N$8/12,2)+TRUNC(AI283*$Q$8*$O$8/12,2))))</f>
        <v>0</v>
      </c>
      <c r="AF284" s="10">
        <f t="shared" ref="AF284:AF347" si="360">IF(S284&gt;$AC$24,0,IF($AK$21=3,IF(AC284=$AC$24,AH284+AG284,AD284-AE284),IF(AC284=$AC$24,AH284+AG284,ROUND(-PMT($AE$24/12,$AC$24,$AD$24,0,0),2))))</f>
        <v>0</v>
      </c>
      <c r="AG284" s="10">
        <f t="shared" ref="AG284:AG347" si="361">IF(S284&gt;$AC$24,0,AI283*$AE$24/12)</f>
        <v>0</v>
      </c>
      <c r="AH284" s="10">
        <f t="shared" ref="AH284:AH347" si="362">IF(S284&gt;$AC$24,0,(IF(AC284=$AC$24,AI283,AF284-AG284)))</f>
        <v>0</v>
      </c>
      <c r="AI284" s="10">
        <f t="shared" ref="AI284:AI347" si="363">IF(S284&gt;$AC$24,0,AI283-AH284)</f>
        <v>0</v>
      </c>
      <c r="AJ284" s="16">
        <f t="shared" ref="AJ284:AJ347" si="364">IF(AC284&gt;$K$15,0,IF($AT$22&lt;&gt;3,AD284*((1+($L$15/12))^(-AC284)),AD284*((1+(($L$15+($P$7*$N$7)+($Q$7*$O$7))/12))^(-AC284))))</f>
        <v>0</v>
      </c>
      <c r="AK284" s="6"/>
      <c r="AL284" s="9">
        <f t="shared" ref="AL284:AL347" si="365">IF($S284&gt;$K$9,0,$S284)</f>
        <v>0</v>
      </c>
      <c r="AM284" s="10">
        <f t="shared" ref="AM284:AM347" si="366">IF(S284&gt;$AL$24,0,IF($AT$21=3,IF(AL284=$AL$24,AO284+AN284,ROUND(-PMT(($AN$24+($P$9*$N$9)+($Q$9*$O$9))/12,$AL$24,$AM$24,0,0),2)),AO284+AN284))</f>
        <v>0</v>
      </c>
      <c r="AN284" s="10">
        <f t="shared" ref="AN284:AN347" si="367">IF(S284&gt;$AL$24,0,IF($AT$21=1,TRUNC($AM$24*$P$9*$N$9/12,2)+TRUNC($AM$24*$Q$9*$O$9/12,2),IF($AT$21=2,TRUNC(AR283*$P$9*$N$9/12,2)+TRUNC(AR283*$Q$9*$O$9/12,2),TRUNC(AR283*$P$9*$N$9/12,2)+TRUNC(AR283*$Q$9*$O$9/12,2))))</f>
        <v>0</v>
      </c>
      <c r="AO284" s="10">
        <f t="shared" ref="AO284:AO347" si="368">IF(S284&gt;$AL$24,0,IF($AT$21=3,IF(AL284=$AL$24,AQ284+AP284,AM284-AN284),IF(AL284=$AL$24,AQ284+AP284,ROUND(-PMT($AN$24/12,$AL$24,$AM$24,0,0),2))))</f>
        <v>0</v>
      </c>
      <c r="AP284" s="10">
        <f t="shared" ref="AP284:AP347" si="369">IF(S284&gt;$AL$24,0,AR283*$AN$24/12)</f>
        <v>0</v>
      </c>
      <c r="AQ284" s="10">
        <f t="shared" ref="AQ284:AQ347" si="370">IF(S284&gt;$AL$24,0,(IF(AL284=$AL$24,AR283,AO284-AP284)))</f>
        <v>0</v>
      </c>
      <c r="AR284" s="10">
        <f t="shared" ref="AR284:AR347" si="371">IF(AL284&gt;$AL$24,0,AR283-AQ284)</f>
        <v>0</v>
      </c>
      <c r="AS284" s="16">
        <f t="shared" ref="AS284:AS347" si="372">IF(AL284&gt;$K$15,0,IF($AT$22&lt;&gt;3,AM284*((1+($L$15/12))^(-AL284)),AM284*((1+(($L$15+($P$7*$N$7)+($Q$7*$O$7))/12))^(-AL284))))</f>
        <v>0</v>
      </c>
      <c r="AU284" s="2"/>
      <c r="AV284" s="2"/>
      <c r="AW284" s="2"/>
      <c r="AX284" s="2"/>
      <c r="AY284" s="9">
        <f t="shared" ref="AY284:AY347" si="373">IF($S284&gt;$AY$24,0,$S284)</f>
        <v>257</v>
      </c>
      <c r="AZ284" s="31">
        <f t="shared" ref="AZ284:AZ347" si="374">IF(AY284&gt;$J$10,0,AY284)</f>
        <v>0</v>
      </c>
      <c r="BA284" s="31">
        <f t="shared" si="343"/>
        <v>77</v>
      </c>
      <c r="BB284" s="10">
        <f t="shared" si="332"/>
        <v>530</v>
      </c>
      <c r="BC284" s="28">
        <f t="shared" ref="BC284:BC347" si="375">IF(AY284=0,0,IF(AY284&gt;$AY$24,0,IF($AT$22=1,TRUNC($BB$24*$P$10*$N$10/12,2)+TRUNC($BB$24*$Q$10*$O$10/12,2),IF($AT$22=2,TRUNC(BF283*$P$10*$N$10/12,2)+TRUNC(BF283*$Q$10*$O$10/12,2),TRUNC(BF283*$P$10*$N$10/12,2)+TRUNC(BF283*$Q$10*$O$10/12,2)))))</f>
        <v>30</v>
      </c>
      <c r="BD284" s="10">
        <f t="shared" ref="BD284:BD347" si="376">IF(AY284=0,0,IF(AY284&lt;=$J$10,$BB$24*$BD$23/$J$10,$BB$24*$I$10/$BA$24))</f>
        <v>500</v>
      </c>
      <c r="BE284" s="10">
        <f t="shared" si="333"/>
        <v>500</v>
      </c>
      <c r="BF284" s="44">
        <f t="shared" ref="BF284:BF347" si="377">BF283-BE284</f>
        <v>21500</v>
      </c>
      <c r="BG284" s="80">
        <f t="shared" ref="BG284:BG347" si="378">IF(AY284&gt;$K$15,0,IF($AT$22&lt;&gt;3,BB284*(1+($L$15/12))^(-AY284),BB284*((1+(($L$15+($P$10*$N$10)+($Q$10*$O$10))/12))^(-AY284))))</f>
        <v>0</v>
      </c>
      <c r="BH284" s="118"/>
      <c r="BI284" s="9">
        <f t="shared" ref="BI284:BI347" si="379">IF($S284&gt;$K$11,0,$S284)</f>
        <v>0</v>
      </c>
      <c r="BJ284" s="28">
        <f t="shared" ref="BJ284:BJ347" si="380">IF($S284&gt;$BI$24,0,IF($AT$22=3,IF(BI284=$BI$24,BL284+BK284,ROUND(-PMT(($BK$24+($P$10*$N$10)+($Q$10*$O$10))/12,$BI$24,$BJ$24,0,0),2)),BL284+BK284))</f>
        <v>0</v>
      </c>
      <c r="BK284" s="28">
        <f t="shared" ref="BK284:BK347" si="381">IF($S284&gt;$BI$24,0,IF($AT$22=1,TRUNC($BJ$24*$P$10*$N$10/12,2)+TRUNC($BJ$24*$Q$10*$O$10/12,2),IF($AT$22=2,TRUNC(BO283*$P$10*$N$10/12,2)+TRUNC(BO283*$Q$10*$O$10/12,2),TRUNC(BO283*$P$10*$N$10/12,2)+TRUNC(BO283*$Q$10*$O$10/12,2))))</f>
        <v>0</v>
      </c>
      <c r="BL284" s="28">
        <f t="shared" ref="BL284:BL347" si="382">IF($S284&gt;$BI$24,0,IF($AT$22=3,IF(BI284=$BI$24,BN284+BM284,BJ284-BK284),IF(BI284=$BI$24,BN284+BM284,ROUND(-PMT($BK$24/12,$BI$24,$BJ$24,0,0),2))))</f>
        <v>0</v>
      </c>
      <c r="BM284" s="28">
        <f t="shared" ref="BM284:BM347" si="383">IF($S284&gt;$BI$24,0,BO283*$BK$24/12)</f>
        <v>0</v>
      </c>
      <c r="BN284" s="28">
        <f t="shared" ref="BN284:BN347" si="384">IF($S284&gt;$BI$24,0,(IF(BI284=$BI$24,BO283,BL284-BM284)))</f>
        <v>0</v>
      </c>
      <c r="BO284" s="36">
        <f t="shared" ref="BO284:BO347" si="385">IF($S284&gt;$BI$24,0,BO283-BN284)</f>
        <v>0</v>
      </c>
      <c r="BP284" s="80">
        <f t="shared" ref="BP284:BP347" si="386">IF(BI284&gt;$K$15,0,IF(BI284&gt;$BI$24,0,IF($AT$22&lt;&gt;3,BJ284*(1+($L$15/12))^(-BI284),BJ284*((1+(($L$15+($P$10*$N$10)+($Q$10*$O$10))/12))^(-BI284)))))</f>
        <v>0</v>
      </c>
      <c r="BQ284" s="9">
        <f t="shared" ref="BQ284:BQ347" si="387">IF($S284&gt;$K$12,0,$S284)</f>
        <v>0</v>
      </c>
      <c r="BR284" s="28">
        <f t="shared" ref="BR284:BR347" si="388">IF($S284&gt;$BQ$24,0,IF($AT$22=3,IF(BQ284=$BQ$24,BT284+BS284,ROUND(-PMT(($BS$24+($P$10*$N$10)+($Q$10*$O$10))/12,$BQ$24,$BR$24,0,0),2)),BT284+BS284))</f>
        <v>0</v>
      </c>
      <c r="BS284" s="28">
        <f t="shared" ref="BS284:BS347" si="389">IF($S284&gt;$BQ$24,0,IF($AT$22=1,TRUNC($BR$24*$P$10*$N$10/12,2)+TRUNC($BR$24*$Q$10*$O$10/12,2),IF($AT$22=2,TRUNC(BW283*$P$10*$N$10/12,2)+TRUNC(BW283*$Q$10*$O$10/12,2),TRUNC(BW283*$P$10*$N$10/12,2)+TRUNC(BW283*$Q$10*$O$10/12,2))))</f>
        <v>0</v>
      </c>
      <c r="BT284" s="28">
        <f t="shared" ref="BT284:BT347" si="390">IF($S284&gt;$BQ$24,0,IF($AT$22=3,IF(BQ284=$BQ$24,BV284+BU284,BR284-BS284),IF(BQ284=$BQ$24,BV284+BU284,ROUND(-PMT($BS$24/12,$BQ$24,$BR$24,0,0),2))))</f>
        <v>0</v>
      </c>
      <c r="BU284" s="28">
        <f t="shared" ref="BU284:BU347" si="391">IF($S284&gt;$BQ$24,0,BW283*$BS$24/12)</f>
        <v>0</v>
      </c>
      <c r="BV284" s="28">
        <f t="shared" ref="BV284:BV347" si="392">IF($S284&gt;$BQ$24,0,(IF(BQ284=$BQ$24,BW283,BT284-BU284)))</f>
        <v>0</v>
      </c>
      <c r="BW284" s="36">
        <f t="shared" ref="BW284:BW347" si="393">IF($S284&gt;$BQ$24,0,BW283-BV284)</f>
        <v>0</v>
      </c>
      <c r="BX284" s="80">
        <f t="shared" ref="BX284:BX347" si="394">IF(BQ284&gt;$K$15,0,IF(BQ284&gt;$BQ$24,0,IF($AT$22&lt;&gt;3,BR284*(1+($L$15/12))^(-BQ284),BR284*((1+(($L$15+($P$10*$N$10)+($Q$10*$O$10))/12))^(-BQ284)))))</f>
        <v>0</v>
      </c>
      <c r="BY284" s="9">
        <f t="shared" ref="BY284:BY347" si="395">IF($S284&gt;$K$13,0,$S284)</f>
        <v>0</v>
      </c>
      <c r="BZ284" s="28">
        <f t="shared" ref="BZ284:BZ347" si="396">IF($S284&gt;$BY$24,0,IF($AT$22=3,IF(BY284=$BY$24,CB284+CA284,ROUND(-PMT(($CA$24+($P$10*$N$10)+($Q$10*$O$10))/12,$BY$24,$BZ$24,0,0),2)),CB284+CA284))</f>
        <v>0</v>
      </c>
      <c r="CA284" s="28">
        <f t="shared" ref="CA284:CA347" si="397">IF($S284&gt;$BY$24,0,IF($AT$22=1,TRUNC($BZ$24*$P$10*$N$10/12,2)+TRUNC($BZ$24*$Q$10*$O$10/12,2),IF($AT$22=2,TRUNC(CE283*$P$10*$N$10/12,2)+TRUNC(CE283*$Q$10*$O$10/12,2),TRUNC(CE283*$P$10*$N$10/12,2)+TRUNC(CE283*$Q$10*$O$10/12,2))))</f>
        <v>0</v>
      </c>
      <c r="CB284" s="28">
        <f t="shared" ref="CB284:CB347" si="398">IF($S284&gt;$BY$24,0,IF($AT$22=3,IF(BY284=$BY$24,CD284+CC284,BZ284-CA284),IF(BY284=$BY$24,CD284+CC284,ROUND(-PMT($CA$24/12,$BY$24,$BZ$24,0,0),2))))</f>
        <v>0</v>
      </c>
      <c r="CC284" s="28">
        <f t="shared" ref="CC284:CC347" si="399">IF($S284&gt;$BY$24,0,CE283*$CA$24/12)</f>
        <v>0</v>
      </c>
      <c r="CD284" s="28">
        <f t="shared" ref="CD284:CD347" si="400">IF($S284&gt;$BY$24,0,(IF(BY284=$BY$24,CE283,CB284-CC284)))</f>
        <v>0</v>
      </c>
      <c r="CE284" s="36">
        <f t="shared" ref="CE284:CE347" si="401">IF($S284&gt;$BY$24,0,CE283-CD284)</f>
        <v>0</v>
      </c>
      <c r="CF284" s="80">
        <f t="shared" ref="CF284:CF347" si="402">IF(BY284&gt;$K$15,0,IF($AT$22&lt;&gt;3,BZ284*(1+($L$15/12))^(-BY284),BZ284*((1+(($L$15+($P$10*$N$10)+($Q$10*$O$10))/12))^(-BY284))))</f>
        <v>0</v>
      </c>
      <c r="CG284" s="9">
        <f t="shared" ref="CG284:CG347" si="403">IF($S284&gt;$K$14,0,$S284)</f>
        <v>0</v>
      </c>
      <c r="CH284" s="28">
        <f t="shared" ref="CH284:CH347" si="404">IF($S284&gt;$CG$24,0,IF($AT$22=3,IF(CG284=$CG$24,CJ284+CI284,ROUND(-PMT(($CI$24+($P$10*$N$10)+($Q$10*$O$10))/12,$CG$24,$CH$24,0,0),2)),CJ284+CI284))</f>
        <v>0</v>
      </c>
      <c r="CI284" s="28">
        <f t="shared" ref="CI284:CI347" si="405">IF($S284&gt;$CG$24,0,IF($AT$22=1,TRUNC($CH$24*$P$10*$N$10/12,2)+TRUNC($CH$24*$Q$10*$O$10/12,2),IF($AT$22=2,TRUNC(CM283*$P$10*$N$10/12,2)+TRUNC(CM283*$Q$10*$O$10/12,2),TRUNC(CM283*$P$10*$N$10/12,2)+TRUNC(CM283*$Q$10*$O$10/12,2))))</f>
        <v>0</v>
      </c>
      <c r="CJ284" s="28">
        <f t="shared" ref="CJ284:CJ347" si="406">IF($S284&gt;$CG$24,0,IF($AT$22=3,IF(CG284=$CG$24,CL284+CK284,CH284-CI284),IF(CG284=$CG$24,CL284+CK284,ROUND(-PMT($CI$24/12,$CG$24,$CH$24,0,0),2))))</f>
        <v>0</v>
      </c>
      <c r="CK284" s="28">
        <f t="shared" ref="CK284:CK347" si="407">IF($S284&gt;$CG$24,0,CM283*$CI$24/12)</f>
        <v>0</v>
      </c>
      <c r="CL284" s="28">
        <f t="shared" ref="CL284:CL347" si="408">IF($S284&gt;$CG$24,0,(IF(CG284=$CG$24,CM283,CJ284-CK284)))</f>
        <v>0</v>
      </c>
      <c r="CM284" s="36">
        <f t="shared" ref="CM284:CM347" si="409">IF($S284&gt;$CG$24,0,CM283-CL284)</f>
        <v>0</v>
      </c>
      <c r="CN284" s="80">
        <f t="shared" ref="CN284:CN347" si="410">IF(CG284&gt;$K$15,0,IF($AT$22&lt;&gt;3,CH284*(1+($L$15/12))^(-CG284),CH284*((1+(($L$15+($P$10*$N$10)+($Q$10*$O$10))/12))^(-CG284))))</f>
        <v>0</v>
      </c>
      <c r="CO284" s="9">
        <f t="shared" ref="CO284:CO347" si="411">IF($S284&gt;$K$15,0,$S284)</f>
        <v>0</v>
      </c>
      <c r="CP284" s="28">
        <f t="shared" ref="CP284:CP347" si="412">IF($S284&gt;$F$402,0,IF($AT$22&lt;&gt;3,CW284+CQ284,IF(CO284=$CO$24,CR284+CQ284,CW284)))</f>
        <v>0</v>
      </c>
      <c r="CQ284" s="28">
        <f t="shared" si="334"/>
        <v>0</v>
      </c>
      <c r="CR284" s="28">
        <f t="shared" si="335"/>
        <v>0</v>
      </c>
      <c r="CS284" s="28">
        <f t="shared" si="336"/>
        <v>0</v>
      </c>
      <c r="CT284" s="28">
        <f t="shared" si="337"/>
        <v>0</v>
      </c>
      <c r="CU284" s="36">
        <f t="shared" si="338"/>
        <v>0</v>
      </c>
      <c r="CV284" s="122">
        <f t="shared" si="339"/>
        <v>0</v>
      </c>
      <c r="CW284" s="125">
        <f t="shared" si="340"/>
        <v>0</v>
      </c>
      <c r="CX284" s="138">
        <f t="shared" si="341"/>
        <v>530</v>
      </c>
    </row>
    <row r="285" spans="2:102" x14ac:dyDescent="0.3">
      <c r="B285" s="86">
        <v>258</v>
      </c>
      <c r="C285" s="155">
        <f t="shared" si="344"/>
        <v>530</v>
      </c>
      <c r="D285" s="10">
        <f t="shared" si="345"/>
        <v>30</v>
      </c>
      <c r="E285" s="10">
        <f t="shared" si="346"/>
        <v>500</v>
      </c>
      <c r="F285" s="10">
        <f t="shared" si="347"/>
        <v>0</v>
      </c>
      <c r="G285" s="10">
        <f t="shared" si="348"/>
        <v>500</v>
      </c>
      <c r="H285" s="10">
        <f t="shared" si="342"/>
        <v>21000</v>
      </c>
      <c r="I285" s="146">
        <f t="shared" ref="I285:I348" si="413">-(W285+AF285+AO285+BD285+BL285+BT285+CB285+CJ285+CR285)</f>
        <v>-500</v>
      </c>
      <c r="J285" s="147">
        <f t="shared" ref="J285:J348" si="414">-C285</f>
        <v>-530</v>
      </c>
      <c r="S285" s="86">
        <v>258</v>
      </c>
      <c r="T285" s="9">
        <f t="shared" si="349"/>
        <v>0</v>
      </c>
      <c r="U285" s="10">
        <f t="shared" si="350"/>
        <v>0</v>
      </c>
      <c r="V285" s="10">
        <f t="shared" si="351"/>
        <v>0</v>
      </c>
      <c r="W285" s="10">
        <f t="shared" si="352"/>
        <v>0</v>
      </c>
      <c r="X285" s="10">
        <f t="shared" si="353"/>
        <v>0</v>
      </c>
      <c r="Y285" s="10">
        <f t="shared" si="354"/>
        <v>0</v>
      </c>
      <c r="Z285" s="10">
        <f t="shared" si="355"/>
        <v>0</v>
      </c>
      <c r="AA285" s="16">
        <f t="shared" si="356"/>
        <v>0</v>
      </c>
      <c r="AB285" s="6"/>
      <c r="AC285" s="9">
        <f t="shared" si="357"/>
        <v>0</v>
      </c>
      <c r="AD285" s="10">
        <f t="shared" si="358"/>
        <v>0</v>
      </c>
      <c r="AE285" s="10">
        <f t="shared" si="359"/>
        <v>0</v>
      </c>
      <c r="AF285" s="10">
        <f t="shared" si="360"/>
        <v>0</v>
      </c>
      <c r="AG285" s="10">
        <f t="shared" si="361"/>
        <v>0</v>
      </c>
      <c r="AH285" s="10">
        <f t="shared" si="362"/>
        <v>0</v>
      </c>
      <c r="AI285" s="10">
        <f t="shared" si="363"/>
        <v>0</v>
      </c>
      <c r="AJ285" s="16">
        <f t="shared" si="364"/>
        <v>0</v>
      </c>
      <c r="AK285" s="6"/>
      <c r="AL285" s="9">
        <f t="shared" si="365"/>
        <v>0</v>
      </c>
      <c r="AM285" s="10">
        <f t="shared" si="366"/>
        <v>0</v>
      </c>
      <c r="AN285" s="10">
        <f t="shared" si="367"/>
        <v>0</v>
      </c>
      <c r="AO285" s="10">
        <f t="shared" si="368"/>
        <v>0</v>
      </c>
      <c r="AP285" s="10">
        <f t="shared" si="369"/>
        <v>0</v>
      </c>
      <c r="AQ285" s="10">
        <f t="shared" si="370"/>
        <v>0</v>
      </c>
      <c r="AR285" s="10">
        <f t="shared" si="371"/>
        <v>0</v>
      </c>
      <c r="AS285" s="16">
        <f t="shared" si="372"/>
        <v>0</v>
      </c>
      <c r="AU285" s="2"/>
      <c r="AV285" s="2"/>
      <c r="AW285" s="2"/>
      <c r="AX285" s="2"/>
      <c r="AY285" s="9">
        <f t="shared" si="373"/>
        <v>258</v>
      </c>
      <c r="AZ285" s="31">
        <f t="shared" si="374"/>
        <v>0</v>
      </c>
      <c r="BA285" s="31">
        <f t="shared" si="343"/>
        <v>78</v>
      </c>
      <c r="BB285" s="10">
        <f t="shared" ref="BB285:BB348" si="415">BD285+BC285</f>
        <v>530</v>
      </c>
      <c r="BC285" s="28">
        <f t="shared" si="375"/>
        <v>30</v>
      </c>
      <c r="BD285" s="10">
        <f t="shared" si="376"/>
        <v>500</v>
      </c>
      <c r="BE285" s="10">
        <f t="shared" ref="BE285:BE348" si="416">BD285</f>
        <v>500</v>
      </c>
      <c r="BF285" s="44">
        <f t="shared" si="377"/>
        <v>21000</v>
      </c>
      <c r="BG285" s="80">
        <f t="shared" si="378"/>
        <v>0</v>
      </c>
      <c r="BH285" s="118"/>
      <c r="BI285" s="9">
        <f t="shared" si="379"/>
        <v>0</v>
      </c>
      <c r="BJ285" s="28">
        <f t="shared" si="380"/>
        <v>0</v>
      </c>
      <c r="BK285" s="28">
        <f t="shared" si="381"/>
        <v>0</v>
      </c>
      <c r="BL285" s="28">
        <f t="shared" si="382"/>
        <v>0</v>
      </c>
      <c r="BM285" s="28">
        <f t="shared" si="383"/>
        <v>0</v>
      </c>
      <c r="BN285" s="28">
        <f t="shared" si="384"/>
        <v>0</v>
      </c>
      <c r="BO285" s="36">
        <f t="shared" si="385"/>
        <v>0</v>
      </c>
      <c r="BP285" s="80">
        <f t="shared" si="386"/>
        <v>0</v>
      </c>
      <c r="BQ285" s="9">
        <f t="shared" si="387"/>
        <v>0</v>
      </c>
      <c r="BR285" s="28">
        <f t="shared" si="388"/>
        <v>0</v>
      </c>
      <c r="BS285" s="28">
        <f t="shared" si="389"/>
        <v>0</v>
      </c>
      <c r="BT285" s="28">
        <f t="shared" si="390"/>
        <v>0</v>
      </c>
      <c r="BU285" s="28">
        <f t="shared" si="391"/>
        <v>0</v>
      </c>
      <c r="BV285" s="28">
        <f t="shared" si="392"/>
        <v>0</v>
      </c>
      <c r="BW285" s="36">
        <f t="shared" si="393"/>
        <v>0</v>
      </c>
      <c r="BX285" s="80">
        <f t="shared" si="394"/>
        <v>0</v>
      </c>
      <c r="BY285" s="9">
        <f t="shared" si="395"/>
        <v>0</v>
      </c>
      <c r="BZ285" s="28">
        <f t="shared" si="396"/>
        <v>0</v>
      </c>
      <c r="CA285" s="28">
        <f t="shared" si="397"/>
        <v>0</v>
      </c>
      <c r="CB285" s="28">
        <f t="shared" si="398"/>
        <v>0</v>
      </c>
      <c r="CC285" s="28">
        <f t="shared" si="399"/>
        <v>0</v>
      </c>
      <c r="CD285" s="28">
        <f t="shared" si="400"/>
        <v>0</v>
      </c>
      <c r="CE285" s="36">
        <f t="shared" si="401"/>
        <v>0</v>
      </c>
      <c r="CF285" s="80">
        <f t="shared" si="402"/>
        <v>0</v>
      </c>
      <c r="CG285" s="9">
        <f t="shared" si="403"/>
        <v>0</v>
      </c>
      <c r="CH285" s="28">
        <f t="shared" si="404"/>
        <v>0</v>
      </c>
      <c r="CI285" s="28">
        <f t="shared" si="405"/>
        <v>0</v>
      </c>
      <c r="CJ285" s="28">
        <f t="shared" si="406"/>
        <v>0</v>
      </c>
      <c r="CK285" s="28">
        <f t="shared" si="407"/>
        <v>0</v>
      </c>
      <c r="CL285" s="28">
        <f t="shared" si="408"/>
        <v>0</v>
      </c>
      <c r="CM285" s="36">
        <f t="shared" si="409"/>
        <v>0</v>
      </c>
      <c r="CN285" s="80">
        <f t="shared" si="410"/>
        <v>0</v>
      </c>
      <c r="CO285" s="9">
        <f t="shared" si="411"/>
        <v>0</v>
      </c>
      <c r="CP285" s="28">
        <f t="shared" si="412"/>
        <v>0</v>
      </c>
      <c r="CQ285" s="28">
        <f t="shared" si="334"/>
        <v>0</v>
      </c>
      <c r="CR285" s="28">
        <f t="shared" si="335"/>
        <v>0</v>
      </c>
      <c r="CS285" s="28">
        <f t="shared" si="336"/>
        <v>0</v>
      </c>
      <c r="CT285" s="28">
        <f t="shared" si="337"/>
        <v>0</v>
      </c>
      <c r="CU285" s="36">
        <f t="shared" si="338"/>
        <v>0</v>
      </c>
      <c r="CV285" s="122">
        <f t="shared" si="339"/>
        <v>0</v>
      </c>
      <c r="CW285" s="125">
        <f t="shared" si="340"/>
        <v>0</v>
      </c>
      <c r="CX285" s="138">
        <f t="shared" si="341"/>
        <v>530</v>
      </c>
    </row>
    <row r="286" spans="2:102" x14ac:dyDescent="0.3">
      <c r="B286" s="86">
        <v>259</v>
      </c>
      <c r="C286" s="155">
        <f t="shared" si="344"/>
        <v>530</v>
      </c>
      <c r="D286" s="10">
        <f t="shared" si="345"/>
        <v>30</v>
      </c>
      <c r="E286" s="10">
        <f t="shared" si="346"/>
        <v>500</v>
      </c>
      <c r="F286" s="10">
        <f t="shared" si="347"/>
        <v>0</v>
      </c>
      <c r="G286" s="10">
        <f t="shared" si="348"/>
        <v>500</v>
      </c>
      <c r="H286" s="10">
        <f t="shared" si="342"/>
        <v>20500</v>
      </c>
      <c r="I286" s="146">
        <f t="shared" si="413"/>
        <v>-500</v>
      </c>
      <c r="J286" s="147">
        <f t="shared" si="414"/>
        <v>-530</v>
      </c>
      <c r="S286" s="86">
        <v>259</v>
      </c>
      <c r="T286" s="9">
        <f t="shared" si="349"/>
        <v>0</v>
      </c>
      <c r="U286" s="10">
        <f t="shared" si="350"/>
        <v>0</v>
      </c>
      <c r="V286" s="10">
        <f t="shared" si="351"/>
        <v>0</v>
      </c>
      <c r="W286" s="10">
        <f t="shared" si="352"/>
        <v>0</v>
      </c>
      <c r="X286" s="10">
        <f t="shared" si="353"/>
        <v>0</v>
      </c>
      <c r="Y286" s="10">
        <f t="shared" si="354"/>
        <v>0</v>
      </c>
      <c r="Z286" s="10">
        <f t="shared" si="355"/>
        <v>0</v>
      </c>
      <c r="AA286" s="16">
        <f t="shared" si="356"/>
        <v>0</v>
      </c>
      <c r="AB286" s="6"/>
      <c r="AC286" s="9">
        <f t="shared" si="357"/>
        <v>0</v>
      </c>
      <c r="AD286" s="10">
        <f t="shared" si="358"/>
        <v>0</v>
      </c>
      <c r="AE286" s="10">
        <f t="shared" si="359"/>
        <v>0</v>
      </c>
      <c r="AF286" s="10">
        <f t="shared" si="360"/>
        <v>0</v>
      </c>
      <c r="AG286" s="10">
        <f t="shared" si="361"/>
        <v>0</v>
      </c>
      <c r="AH286" s="10">
        <f t="shared" si="362"/>
        <v>0</v>
      </c>
      <c r="AI286" s="10">
        <f t="shared" si="363"/>
        <v>0</v>
      </c>
      <c r="AJ286" s="16">
        <f t="shared" si="364"/>
        <v>0</v>
      </c>
      <c r="AK286" s="6"/>
      <c r="AL286" s="9">
        <f t="shared" si="365"/>
        <v>0</v>
      </c>
      <c r="AM286" s="10">
        <f t="shared" si="366"/>
        <v>0</v>
      </c>
      <c r="AN286" s="10">
        <f t="shared" si="367"/>
        <v>0</v>
      </c>
      <c r="AO286" s="10">
        <f t="shared" si="368"/>
        <v>0</v>
      </c>
      <c r="AP286" s="10">
        <f t="shared" si="369"/>
        <v>0</v>
      </c>
      <c r="AQ286" s="10">
        <f t="shared" si="370"/>
        <v>0</v>
      </c>
      <c r="AR286" s="10">
        <f t="shared" si="371"/>
        <v>0</v>
      </c>
      <c r="AS286" s="16">
        <f t="shared" si="372"/>
        <v>0</v>
      </c>
      <c r="AU286" s="2"/>
      <c r="AV286" s="2"/>
      <c r="AW286" s="2"/>
      <c r="AX286" s="2"/>
      <c r="AY286" s="9">
        <f t="shared" si="373"/>
        <v>259</v>
      </c>
      <c r="AZ286" s="31">
        <f t="shared" si="374"/>
        <v>0</v>
      </c>
      <c r="BA286" s="31">
        <f t="shared" si="343"/>
        <v>79</v>
      </c>
      <c r="BB286" s="10">
        <f t="shared" si="415"/>
        <v>530</v>
      </c>
      <c r="BC286" s="28">
        <f t="shared" si="375"/>
        <v>30</v>
      </c>
      <c r="BD286" s="10">
        <f t="shared" si="376"/>
        <v>500</v>
      </c>
      <c r="BE286" s="10">
        <f t="shared" si="416"/>
        <v>500</v>
      </c>
      <c r="BF286" s="44">
        <f t="shared" si="377"/>
        <v>20500</v>
      </c>
      <c r="BG286" s="80">
        <f t="shared" si="378"/>
        <v>0</v>
      </c>
      <c r="BH286" s="118"/>
      <c r="BI286" s="9">
        <f t="shared" si="379"/>
        <v>0</v>
      </c>
      <c r="BJ286" s="28">
        <f t="shared" si="380"/>
        <v>0</v>
      </c>
      <c r="BK286" s="28">
        <f t="shared" si="381"/>
        <v>0</v>
      </c>
      <c r="BL286" s="28">
        <f t="shared" si="382"/>
        <v>0</v>
      </c>
      <c r="BM286" s="28">
        <f t="shared" si="383"/>
        <v>0</v>
      </c>
      <c r="BN286" s="28">
        <f t="shared" si="384"/>
        <v>0</v>
      </c>
      <c r="BO286" s="36">
        <f t="shared" si="385"/>
        <v>0</v>
      </c>
      <c r="BP286" s="80">
        <f t="shared" si="386"/>
        <v>0</v>
      </c>
      <c r="BQ286" s="9">
        <f t="shared" si="387"/>
        <v>0</v>
      </c>
      <c r="BR286" s="28">
        <f t="shared" si="388"/>
        <v>0</v>
      </c>
      <c r="BS286" s="28">
        <f t="shared" si="389"/>
        <v>0</v>
      </c>
      <c r="BT286" s="28">
        <f t="shared" si="390"/>
        <v>0</v>
      </c>
      <c r="BU286" s="28">
        <f t="shared" si="391"/>
        <v>0</v>
      </c>
      <c r="BV286" s="28">
        <f t="shared" si="392"/>
        <v>0</v>
      </c>
      <c r="BW286" s="36">
        <f t="shared" si="393"/>
        <v>0</v>
      </c>
      <c r="BX286" s="80">
        <f t="shared" si="394"/>
        <v>0</v>
      </c>
      <c r="BY286" s="9">
        <f t="shared" si="395"/>
        <v>0</v>
      </c>
      <c r="BZ286" s="28">
        <f t="shared" si="396"/>
        <v>0</v>
      </c>
      <c r="CA286" s="28">
        <f t="shared" si="397"/>
        <v>0</v>
      </c>
      <c r="CB286" s="28">
        <f t="shared" si="398"/>
        <v>0</v>
      </c>
      <c r="CC286" s="28">
        <f t="shared" si="399"/>
        <v>0</v>
      </c>
      <c r="CD286" s="28">
        <f t="shared" si="400"/>
        <v>0</v>
      </c>
      <c r="CE286" s="36">
        <f t="shared" si="401"/>
        <v>0</v>
      </c>
      <c r="CF286" s="80">
        <f t="shared" si="402"/>
        <v>0</v>
      </c>
      <c r="CG286" s="9">
        <f t="shared" si="403"/>
        <v>0</v>
      </c>
      <c r="CH286" s="28">
        <f t="shared" si="404"/>
        <v>0</v>
      </c>
      <c r="CI286" s="28">
        <f t="shared" si="405"/>
        <v>0</v>
      </c>
      <c r="CJ286" s="28">
        <f t="shared" si="406"/>
        <v>0</v>
      </c>
      <c r="CK286" s="28">
        <f t="shared" si="407"/>
        <v>0</v>
      </c>
      <c r="CL286" s="28">
        <f t="shared" si="408"/>
        <v>0</v>
      </c>
      <c r="CM286" s="36">
        <f t="shared" si="409"/>
        <v>0</v>
      </c>
      <c r="CN286" s="80">
        <f t="shared" si="410"/>
        <v>0</v>
      </c>
      <c r="CO286" s="9">
        <f t="shared" si="411"/>
        <v>0</v>
      </c>
      <c r="CP286" s="28">
        <f t="shared" si="412"/>
        <v>0</v>
      </c>
      <c r="CQ286" s="28">
        <f t="shared" si="334"/>
        <v>0</v>
      </c>
      <c r="CR286" s="28">
        <f t="shared" si="335"/>
        <v>0</v>
      </c>
      <c r="CS286" s="28">
        <f t="shared" si="336"/>
        <v>0</v>
      </c>
      <c r="CT286" s="28">
        <f t="shared" si="337"/>
        <v>0</v>
      </c>
      <c r="CU286" s="36">
        <f t="shared" si="338"/>
        <v>0</v>
      </c>
      <c r="CV286" s="122">
        <f t="shared" si="339"/>
        <v>0</v>
      </c>
      <c r="CW286" s="125">
        <f t="shared" si="340"/>
        <v>0</v>
      </c>
      <c r="CX286" s="138">
        <f t="shared" si="341"/>
        <v>530</v>
      </c>
    </row>
    <row r="287" spans="2:102" x14ac:dyDescent="0.3">
      <c r="B287" s="86">
        <v>260</v>
      </c>
      <c r="C287" s="155">
        <f t="shared" si="344"/>
        <v>530</v>
      </c>
      <c r="D287" s="10">
        <f t="shared" si="345"/>
        <v>30</v>
      </c>
      <c r="E287" s="10">
        <f t="shared" si="346"/>
        <v>500</v>
      </c>
      <c r="F287" s="10">
        <f t="shared" si="347"/>
        <v>0</v>
      </c>
      <c r="G287" s="10">
        <f t="shared" si="348"/>
        <v>500</v>
      </c>
      <c r="H287" s="10">
        <f t="shared" si="342"/>
        <v>20000</v>
      </c>
      <c r="I287" s="146">
        <f t="shared" si="413"/>
        <v>-500</v>
      </c>
      <c r="J287" s="147">
        <f t="shared" si="414"/>
        <v>-530</v>
      </c>
      <c r="S287" s="86">
        <v>260</v>
      </c>
      <c r="T287" s="9">
        <f t="shared" si="349"/>
        <v>0</v>
      </c>
      <c r="U287" s="10">
        <f t="shared" si="350"/>
        <v>0</v>
      </c>
      <c r="V287" s="10">
        <f t="shared" si="351"/>
        <v>0</v>
      </c>
      <c r="W287" s="10">
        <f t="shared" si="352"/>
        <v>0</v>
      </c>
      <c r="X287" s="10">
        <f t="shared" si="353"/>
        <v>0</v>
      </c>
      <c r="Y287" s="10">
        <f t="shared" si="354"/>
        <v>0</v>
      </c>
      <c r="Z287" s="10">
        <f t="shared" si="355"/>
        <v>0</v>
      </c>
      <c r="AA287" s="16">
        <f t="shared" si="356"/>
        <v>0</v>
      </c>
      <c r="AB287" s="6"/>
      <c r="AC287" s="9">
        <f t="shared" si="357"/>
        <v>0</v>
      </c>
      <c r="AD287" s="10">
        <f t="shared" si="358"/>
        <v>0</v>
      </c>
      <c r="AE287" s="10">
        <f t="shared" si="359"/>
        <v>0</v>
      </c>
      <c r="AF287" s="10">
        <f t="shared" si="360"/>
        <v>0</v>
      </c>
      <c r="AG287" s="10">
        <f t="shared" si="361"/>
        <v>0</v>
      </c>
      <c r="AH287" s="10">
        <f t="shared" si="362"/>
        <v>0</v>
      </c>
      <c r="AI287" s="10">
        <f t="shared" si="363"/>
        <v>0</v>
      </c>
      <c r="AJ287" s="16">
        <f t="shared" si="364"/>
        <v>0</v>
      </c>
      <c r="AK287" s="6"/>
      <c r="AL287" s="9">
        <f t="shared" si="365"/>
        <v>0</v>
      </c>
      <c r="AM287" s="10">
        <f t="shared" si="366"/>
        <v>0</v>
      </c>
      <c r="AN287" s="10">
        <f t="shared" si="367"/>
        <v>0</v>
      </c>
      <c r="AO287" s="10">
        <f t="shared" si="368"/>
        <v>0</v>
      </c>
      <c r="AP287" s="10">
        <f t="shared" si="369"/>
        <v>0</v>
      </c>
      <c r="AQ287" s="10">
        <f t="shared" si="370"/>
        <v>0</v>
      </c>
      <c r="AR287" s="10">
        <f t="shared" si="371"/>
        <v>0</v>
      </c>
      <c r="AS287" s="16">
        <f t="shared" si="372"/>
        <v>0</v>
      </c>
      <c r="AU287" s="2"/>
      <c r="AV287" s="2"/>
      <c r="AW287" s="2"/>
      <c r="AX287" s="2"/>
      <c r="AY287" s="9">
        <f t="shared" si="373"/>
        <v>260</v>
      </c>
      <c r="AZ287" s="31">
        <f t="shared" si="374"/>
        <v>0</v>
      </c>
      <c r="BA287" s="31">
        <f t="shared" si="343"/>
        <v>80</v>
      </c>
      <c r="BB287" s="10">
        <f t="shared" si="415"/>
        <v>530</v>
      </c>
      <c r="BC287" s="28">
        <f t="shared" si="375"/>
        <v>30</v>
      </c>
      <c r="BD287" s="10">
        <f t="shared" si="376"/>
        <v>500</v>
      </c>
      <c r="BE287" s="10">
        <f t="shared" si="416"/>
        <v>500</v>
      </c>
      <c r="BF287" s="44">
        <f t="shared" si="377"/>
        <v>20000</v>
      </c>
      <c r="BG287" s="80">
        <f t="shared" si="378"/>
        <v>0</v>
      </c>
      <c r="BH287" s="118"/>
      <c r="BI287" s="9">
        <f t="shared" si="379"/>
        <v>0</v>
      </c>
      <c r="BJ287" s="28">
        <f t="shared" si="380"/>
        <v>0</v>
      </c>
      <c r="BK287" s="28">
        <f t="shared" si="381"/>
        <v>0</v>
      </c>
      <c r="BL287" s="28">
        <f t="shared" si="382"/>
        <v>0</v>
      </c>
      <c r="BM287" s="28">
        <f t="shared" si="383"/>
        <v>0</v>
      </c>
      <c r="BN287" s="28">
        <f t="shared" si="384"/>
        <v>0</v>
      </c>
      <c r="BO287" s="36">
        <f t="shared" si="385"/>
        <v>0</v>
      </c>
      <c r="BP287" s="80">
        <f t="shared" si="386"/>
        <v>0</v>
      </c>
      <c r="BQ287" s="9">
        <f t="shared" si="387"/>
        <v>0</v>
      </c>
      <c r="BR287" s="28">
        <f t="shared" si="388"/>
        <v>0</v>
      </c>
      <c r="BS287" s="28">
        <f t="shared" si="389"/>
        <v>0</v>
      </c>
      <c r="BT287" s="28">
        <f t="shared" si="390"/>
        <v>0</v>
      </c>
      <c r="BU287" s="28">
        <f t="shared" si="391"/>
        <v>0</v>
      </c>
      <c r="BV287" s="28">
        <f t="shared" si="392"/>
        <v>0</v>
      </c>
      <c r="BW287" s="36">
        <f t="shared" si="393"/>
        <v>0</v>
      </c>
      <c r="BX287" s="80">
        <f t="shared" si="394"/>
        <v>0</v>
      </c>
      <c r="BY287" s="9">
        <f t="shared" si="395"/>
        <v>0</v>
      </c>
      <c r="BZ287" s="28">
        <f t="shared" si="396"/>
        <v>0</v>
      </c>
      <c r="CA287" s="28">
        <f t="shared" si="397"/>
        <v>0</v>
      </c>
      <c r="CB287" s="28">
        <f t="shared" si="398"/>
        <v>0</v>
      </c>
      <c r="CC287" s="28">
        <f t="shared" si="399"/>
        <v>0</v>
      </c>
      <c r="CD287" s="28">
        <f t="shared" si="400"/>
        <v>0</v>
      </c>
      <c r="CE287" s="36">
        <f t="shared" si="401"/>
        <v>0</v>
      </c>
      <c r="CF287" s="80">
        <f t="shared" si="402"/>
        <v>0</v>
      </c>
      <c r="CG287" s="9">
        <f t="shared" si="403"/>
        <v>0</v>
      </c>
      <c r="CH287" s="28">
        <f t="shared" si="404"/>
        <v>0</v>
      </c>
      <c r="CI287" s="28">
        <f t="shared" si="405"/>
        <v>0</v>
      </c>
      <c r="CJ287" s="28">
        <f t="shared" si="406"/>
        <v>0</v>
      </c>
      <c r="CK287" s="28">
        <f t="shared" si="407"/>
        <v>0</v>
      </c>
      <c r="CL287" s="28">
        <f t="shared" si="408"/>
        <v>0</v>
      </c>
      <c r="CM287" s="36">
        <f t="shared" si="409"/>
        <v>0</v>
      </c>
      <c r="CN287" s="80">
        <f t="shared" si="410"/>
        <v>0</v>
      </c>
      <c r="CO287" s="9">
        <f t="shared" si="411"/>
        <v>0</v>
      </c>
      <c r="CP287" s="28">
        <f t="shared" si="412"/>
        <v>0</v>
      </c>
      <c r="CQ287" s="28">
        <f t="shared" si="334"/>
        <v>0</v>
      </c>
      <c r="CR287" s="28">
        <f t="shared" si="335"/>
        <v>0</v>
      </c>
      <c r="CS287" s="28">
        <f t="shared" si="336"/>
        <v>0</v>
      </c>
      <c r="CT287" s="28">
        <f t="shared" si="337"/>
        <v>0</v>
      </c>
      <c r="CU287" s="36">
        <f t="shared" si="338"/>
        <v>0</v>
      </c>
      <c r="CV287" s="122">
        <f t="shared" si="339"/>
        <v>0</v>
      </c>
      <c r="CW287" s="125">
        <f t="shared" si="340"/>
        <v>0</v>
      </c>
      <c r="CX287" s="138">
        <f t="shared" si="341"/>
        <v>530</v>
      </c>
    </row>
    <row r="288" spans="2:102" x14ac:dyDescent="0.3">
      <c r="B288" s="86">
        <v>261</v>
      </c>
      <c r="C288" s="155">
        <f t="shared" si="344"/>
        <v>530</v>
      </c>
      <c r="D288" s="10">
        <f t="shared" si="345"/>
        <v>30</v>
      </c>
      <c r="E288" s="10">
        <f t="shared" si="346"/>
        <v>500</v>
      </c>
      <c r="F288" s="10">
        <f t="shared" si="347"/>
        <v>0</v>
      </c>
      <c r="G288" s="10">
        <f t="shared" si="348"/>
        <v>500</v>
      </c>
      <c r="H288" s="10">
        <f t="shared" si="342"/>
        <v>19500</v>
      </c>
      <c r="I288" s="146">
        <f t="shared" si="413"/>
        <v>-500</v>
      </c>
      <c r="J288" s="147">
        <f t="shared" si="414"/>
        <v>-530</v>
      </c>
      <c r="S288" s="86">
        <v>261</v>
      </c>
      <c r="T288" s="9">
        <f t="shared" si="349"/>
        <v>0</v>
      </c>
      <c r="U288" s="10">
        <f t="shared" si="350"/>
        <v>0</v>
      </c>
      <c r="V288" s="10">
        <f t="shared" si="351"/>
        <v>0</v>
      </c>
      <c r="W288" s="10">
        <f t="shared" si="352"/>
        <v>0</v>
      </c>
      <c r="X288" s="10">
        <f t="shared" si="353"/>
        <v>0</v>
      </c>
      <c r="Y288" s="10">
        <f t="shared" si="354"/>
        <v>0</v>
      </c>
      <c r="Z288" s="10">
        <f t="shared" si="355"/>
        <v>0</v>
      </c>
      <c r="AA288" s="16">
        <f t="shared" si="356"/>
        <v>0</v>
      </c>
      <c r="AB288" s="6"/>
      <c r="AC288" s="9">
        <f t="shared" si="357"/>
        <v>0</v>
      </c>
      <c r="AD288" s="10">
        <f t="shared" si="358"/>
        <v>0</v>
      </c>
      <c r="AE288" s="10">
        <f t="shared" si="359"/>
        <v>0</v>
      </c>
      <c r="AF288" s="10">
        <f t="shared" si="360"/>
        <v>0</v>
      </c>
      <c r="AG288" s="10">
        <f t="shared" si="361"/>
        <v>0</v>
      </c>
      <c r="AH288" s="10">
        <f t="shared" si="362"/>
        <v>0</v>
      </c>
      <c r="AI288" s="10">
        <f t="shared" si="363"/>
        <v>0</v>
      </c>
      <c r="AJ288" s="16">
        <f t="shared" si="364"/>
        <v>0</v>
      </c>
      <c r="AK288" s="6"/>
      <c r="AL288" s="9">
        <f t="shared" si="365"/>
        <v>0</v>
      </c>
      <c r="AM288" s="10">
        <f t="shared" si="366"/>
        <v>0</v>
      </c>
      <c r="AN288" s="10">
        <f t="shared" si="367"/>
        <v>0</v>
      </c>
      <c r="AO288" s="10">
        <f t="shared" si="368"/>
        <v>0</v>
      </c>
      <c r="AP288" s="10">
        <f t="shared" si="369"/>
        <v>0</v>
      </c>
      <c r="AQ288" s="10">
        <f t="shared" si="370"/>
        <v>0</v>
      </c>
      <c r="AR288" s="10">
        <f t="shared" si="371"/>
        <v>0</v>
      </c>
      <c r="AS288" s="16">
        <f t="shared" si="372"/>
        <v>0</v>
      </c>
      <c r="AU288" s="2"/>
      <c r="AV288" s="2"/>
      <c r="AW288" s="2"/>
      <c r="AX288" s="2"/>
      <c r="AY288" s="9">
        <f t="shared" si="373"/>
        <v>261</v>
      </c>
      <c r="AZ288" s="31">
        <f t="shared" si="374"/>
        <v>0</v>
      </c>
      <c r="BA288" s="31">
        <f t="shared" si="343"/>
        <v>81</v>
      </c>
      <c r="BB288" s="10">
        <f t="shared" si="415"/>
        <v>530</v>
      </c>
      <c r="BC288" s="28">
        <f t="shared" si="375"/>
        <v>30</v>
      </c>
      <c r="BD288" s="10">
        <f t="shared" si="376"/>
        <v>500</v>
      </c>
      <c r="BE288" s="10">
        <f t="shared" si="416"/>
        <v>500</v>
      </c>
      <c r="BF288" s="44">
        <f t="shared" si="377"/>
        <v>19500</v>
      </c>
      <c r="BG288" s="80">
        <f t="shared" si="378"/>
        <v>0</v>
      </c>
      <c r="BH288" s="118"/>
      <c r="BI288" s="9">
        <f t="shared" si="379"/>
        <v>0</v>
      </c>
      <c r="BJ288" s="28">
        <f t="shared" si="380"/>
        <v>0</v>
      </c>
      <c r="BK288" s="28">
        <f t="shared" si="381"/>
        <v>0</v>
      </c>
      <c r="BL288" s="28">
        <f t="shared" si="382"/>
        <v>0</v>
      </c>
      <c r="BM288" s="28">
        <f t="shared" si="383"/>
        <v>0</v>
      </c>
      <c r="BN288" s="28">
        <f t="shared" si="384"/>
        <v>0</v>
      </c>
      <c r="BO288" s="36">
        <f t="shared" si="385"/>
        <v>0</v>
      </c>
      <c r="BP288" s="80">
        <f t="shared" si="386"/>
        <v>0</v>
      </c>
      <c r="BQ288" s="9">
        <f t="shared" si="387"/>
        <v>0</v>
      </c>
      <c r="BR288" s="28">
        <f t="shared" si="388"/>
        <v>0</v>
      </c>
      <c r="BS288" s="28">
        <f t="shared" si="389"/>
        <v>0</v>
      </c>
      <c r="BT288" s="28">
        <f t="shared" si="390"/>
        <v>0</v>
      </c>
      <c r="BU288" s="28">
        <f t="shared" si="391"/>
        <v>0</v>
      </c>
      <c r="BV288" s="28">
        <f t="shared" si="392"/>
        <v>0</v>
      </c>
      <c r="BW288" s="36">
        <f t="shared" si="393"/>
        <v>0</v>
      </c>
      <c r="BX288" s="80">
        <f t="shared" si="394"/>
        <v>0</v>
      </c>
      <c r="BY288" s="9">
        <f t="shared" si="395"/>
        <v>0</v>
      </c>
      <c r="BZ288" s="28">
        <f t="shared" si="396"/>
        <v>0</v>
      </c>
      <c r="CA288" s="28">
        <f t="shared" si="397"/>
        <v>0</v>
      </c>
      <c r="CB288" s="28">
        <f t="shared" si="398"/>
        <v>0</v>
      </c>
      <c r="CC288" s="28">
        <f t="shared" si="399"/>
        <v>0</v>
      </c>
      <c r="CD288" s="28">
        <f t="shared" si="400"/>
        <v>0</v>
      </c>
      <c r="CE288" s="36">
        <f t="shared" si="401"/>
        <v>0</v>
      </c>
      <c r="CF288" s="80">
        <f t="shared" si="402"/>
        <v>0</v>
      </c>
      <c r="CG288" s="9">
        <f t="shared" si="403"/>
        <v>0</v>
      </c>
      <c r="CH288" s="28">
        <f t="shared" si="404"/>
        <v>0</v>
      </c>
      <c r="CI288" s="28">
        <f t="shared" si="405"/>
        <v>0</v>
      </c>
      <c r="CJ288" s="28">
        <f t="shared" si="406"/>
        <v>0</v>
      </c>
      <c r="CK288" s="28">
        <f t="shared" si="407"/>
        <v>0</v>
      </c>
      <c r="CL288" s="28">
        <f t="shared" si="408"/>
        <v>0</v>
      </c>
      <c r="CM288" s="36">
        <f t="shared" si="409"/>
        <v>0</v>
      </c>
      <c r="CN288" s="80">
        <f t="shared" si="410"/>
        <v>0</v>
      </c>
      <c r="CO288" s="9">
        <f t="shared" si="411"/>
        <v>0</v>
      </c>
      <c r="CP288" s="28">
        <f t="shared" si="412"/>
        <v>0</v>
      </c>
      <c r="CQ288" s="28">
        <f t="shared" si="334"/>
        <v>0</v>
      </c>
      <c r="CR288" s="28">
        <f t="shared" si="335"/>
        <v>0</v>
      </c>
      <c r="CS288" s="28">
        <f t="shared" si="336"/>
        <v>0</v>
      </c>
      <c r="CT288" s="28">
        <f t="shared" si="337"/>
        <v>0</v>
      </c>
      <c r="CU288" s="36">
        <f t="shared" si="338"/>
        <v>0</v>
      </c>
      <c r="CV288" s="122">
        <f t="shared" si="339"/>
        <v>0</v>
      </c>
      <c r="CW288" s="125">
        <f t="shared" si="340"/>
        <v>0</v>
      </c>
      <c r="CX288" s="138">
        <f t="shared" si="341"/>
        <v>530</v>
      </c>
    </row>
    <row r="289" spans="2:102" x14ac:dyDescent="0.3">
      <c r="B289" s="86">
        <v>262</v>
      </c>
      <c r="C289" s="155">
        <f t="shared" si="344"/>
        <v>530</v>
      </c>
      <c r="D289" s="10">
        <f t="shared" si="345"/>
        <v>30</v>
      </c>
      <c r="E289" s="10">
        <f t="shared" si="346"/>
        <v>500</v>
      </c>
      <c r="F289" s="10">
        <f t="shared" si="347"/>
        <v>0</v>
      </c>
      <c r="G289" s="10">
        <f t="shared" si="348"/>
        <v>500</v>
      </c>
      <c r="H289" s="10">
        <f t="shared" si="342"/>
        <v>19000</v>
      </c>
      <c r="I289" s="146">
        <f t="shared" si="413"/>
        <v>-500</v>
      </c>
      <c r="J289" s="147">
        <f t="shared" si="414"/>
        <v>-530</v>
      </c>
      <c r="S289" s="86">
        <v>262</v>
      </c>
      <c r="T289" s="9">
        <f t="shared" si="349"/>
        <v>0</v>
      </c>
      <c r="U289" s="10">
        <f t="shared" si="350"/>
        <v>0</v>
      </c>
      <c r="V289" s="10">
        <f t="shared" si="351"/>
        <v>0</v>
      </c>
      <c r="W289" s="10">
        <f t="shared" si="352"/>
        <v>0</v>
      </c>
      <c r="X289" s="10">
        <f t="shared" si="353"/>
        <v>0</v>
      </c>
      <c r="Y289" s="10">
        <f t="shared" si="354"/>
        <v>0</v>
      </c>
      <c r="Z289" s="10">
        <f t="shared" si="355"/>
        <v>0</v>
      </c>
      <c r="AA289" s="16">
        <f t="shared" si="356"/>
        <v>0</v>
      </c>
      <c r="AB289" s="6"/>
      <c r="AC289" s="9">
        <f t="shared" si="357"/>
        <v>0</v>
      </c>
      <c r="AD289" s="10">
        <f t="shared" si="358"/>
        <v>0</v>
      </c>
      <c r="AE289" s="10">
        <f t="shared" si="359"/>
        <v>0</v>
      </c>
      <c r="AF289" s="10">
        <f t="shared" si="360"/>
        <v>0</v>
      </c>
      <c r="AG289" s="10">
        <f t="shared" si="361"/>
        <v>0</v>
      </c>
      <c r="AH289" s="10">
        <f t="shared" si="362"/>
        <v>0</v>
      </c>
      <c r="AI289" s="10">
        <f t="shared" si="363"/>
        <v>0</v>
      </c>
      <c r="AJ289" s="16">
        <f t="shared" si="364"/>
        <v>0</v>
      </c>
      <c r="AK289" s="6"/>
      <c r="AL289" s="9">
        <f t="shared" si="365"/>
        <v>0</v>
      </c>
      <c r="AM289" s="10">
        <f t="shared" si="366"/>
        <v>0</v>
      </c>
      <c r="AN289" s="10">
        <f t="shared" si="367"/>
        <v>0</v>
      </c>
      <c r="AO289" s="10">
        <f t="shared" si="368"/>
        <v>0</v>
      </c>
      <c r="AP289" s="10">
        <f t="shared" si="369"/>
        <v>0</v>
      </c>
      <c r="AQ289" s="10">
        <f t="shared" si="370"/>
        <v>0</v>
      </c>
      <c r="AR289" s="10">
        <f t="shared" si="371"/>
        <v>0</v>
      </c>
      <c r="AS289" s="16">
        <f t="shared" si="372"/>
        <v>0</v>
      </c>
      <c r="AU289" s="2"/>
      <c r="AV289" s="2"/>
      <c r="AW289" s="2"/>
      <c r="AX289" s="2"/>
      <c r="AY289" s="9">
        <f t="shared" si="373"/>
        <v>262</v>
      </c>
      <c r="AZ289" s="31">
        <f t="shared" si="374"/>
        <v>0</v>
      </c>
      <c r="BA289" s="31">
        <f t="shared" si="343"/>
        <v>82</v>
      </c>
      <c r="BB289" s="10">
        <f t="shared" si="415"/>
        <v>530</v>
      </c>
      <c r="BC289" s="28">
        <f t="shared" si="375"/>
        <v>30</v>
      </c>
      <c r="BD289" s="10">
        <f t="shared" si="376"/>
        <v>500</v>
      </c>
      <c r="BE289" s="10">
        <f t="shared" si="416"/>
        <v>500</v>
      </c>
      <c r="BF289" s="44">
        <f t="shared" si="377"/>
        <v>19000</v>
      </c>
      <c r="BG289" s="80">
        <f t="shared" si="378"/>
        <v>0</v>
      </c>
      <c r="BH289" s="118"/>
      <c r="BI289" s="9">
        <f t="shared" si="379"/>
        <v>0</v>
      </c>
      <c r="BJ289" s="28">
        <f t="shared" si="380"/>
        <v>0</v>
      </c>
      <c r="BK289" s="28">
        <f t="shared" si="381"/>
        <v>0</v>
      </c>
      <c r="BL289" s="28">
        <f t="shared" si="382"/>
        <v>0</v>
      </c>
      <c r="BM289" s="28">
        <f t="shared" si="383"/>
        <v>0</v>
      </c>
      <c r="BN289" s="28">
        <f t="shared" si="384"/>
        <v>0</v>
      </c>
      <c r="BO289" s="36">
        <f t="shared" si="385"/>
        <v>0</v>
      </c>
      <c r="BP289" s="80">
        <f t="shared" si="386"/>
        <v>0</v>
      </c>
      <c r="BQ289" s="9">
        <f t="shared" si="387"/>
        <v>0</v>
      </c>
      <c r="BR289" s="28">
        <f t="shared" si="388"/>
        <v>0</v>
      </c>
      <c r="BS289" s="28">
        <f t="shared" si="389"/>
        <v>0</v>
      </c>
      <c r="BT289" s="28">
        <f t="shared" si="390"/>
        <v>0</v>
      </c>
      <c r="BU289" s="28">
        <f t="shared" si="391"/>
        <v>0</v>
      </c>
      <c r="BV289" s="28">
        <f t="shared" si="392"/>
        <v>0</v>
      </c>
      <c r="BW289" s="36">
        <f t="shared" si="393"/>
        <v>0</v>
      </c>
      <c r="BX289" s="80">
        <f t="shared" si="394"/>
        <v>0</v>
      </c>
      <c r="BY289" s="9">
        <f t="shared" si="395"/>
        <v>0</v>
      </c>
      <c r="BZ289" s="28">
        <f t="shared" si="396"/>
        <v>0</v>
      </c>
      <c r="CA289" s="28">
        <f t="shared" si="397"/>
        <v>0</v>
      </c>
      <c r="CB289" s="28">
        <f t="shared" si="398"/>
        <v>0</v>
      </c>
      <c r="CC289" s="28">
        <f t="shared" si="399"/>
        <v>0</v>
      </c>
      <c r="CD289" s="28">
        <f t="shared" si="400"/>
        <v>0</v>
      </c>
      <c r="CE289" s="36">
        <f t="shared" si="401"/>
        <v>0</v>
      </c>
      <c r="CF289" s="80">
        <f t="shared" si="402"/>
        <v>0</v>
      </c>
      <c r="CG289" s="9">
        <f t="shared" si="403"/>
        <v>0</v>
      </c>
      <c r="CH289" s="28">
        <f t="shared" si="404"/>
        <v>0</v>
      </c>
      <c r="CI289" s="28">
        <f t="shared" si="405"/>
        <v>0</v>
      </c>
      <c r="CJ289" s="28">
        <f t="shared" si="406"/>
        <v>0</v>
      </c>
      <c r="CK289" s="28">
        <f t="shared" si="407"/>
        <v>0</v>
      </c>
      <c r="CL289" s="28">
        <f t="shared" si="408"/>
        <v>0</v>
      </c>
      <c r="CM289" s="36">
        <f t="shared" si="409"/>
        <v>0</v>
      </c>
      <c r="CN289" s="80">
        <f t="shared" si="410"/>
        <v>0</v>
      </c>
      <c r="CO289" s="9">
        <f t="shared" si="411"/>
        <v>0</v>
      </c>
      <c r="CP289" s="28">
        <f t="shared" si="412"/>
        <v>0</v>
      </c>
      <c r="CQ289" s="28">
        <f t="shared" si="334"/>
        <v>0</v>
      </c>
      <c r="CR289" s="28">
        <f t="shared" si="335"/>
        <v>0</v>
      </c>
      <c r="CS289" s="28">
        <f t="shared" si="336"/>
        <v>0</v>
      </c>
      <c r="CT289" s="28">
        <f t="shared" si="337"/>
        <v>0</v>
      </c>
      <c r="CU289" s="36">
        <f t="shared" si="338"/>
        <v>0</v>
      </c>
      <c r="CV289" s="122">
        <f t="shared" si="339"/>
        <v>0</v>
      </c>
      <c r="CW289" s="125">
        <f t="shared" si="340"/>
        <v>0</v>
      </c>
      <c r="CX289" s="138">
        <f t="shared" si="341"/>
        <v>530</v>
      </c>
    </row>
    <row r="290" spans="2:102" x14ac:dyDescent="0.3">
      <c r="B290" s="86">
        <v>263</v>
      </c>
      <c r="C290" s="155">
        <f t="shared" si="344"/>
        <v>530</v>
      </c>
      <c r="D290" s="10">
        <f t="shared" si="345"/>
        <v>30</v>
      </c>
      <c r="E290" s="10">
        <f t="shared" si="346"/>
        <v>500</v>
      </c>
      <c r="F290" s="10">
        <f t="shared" si="347"/>
        <v>0</v>
      </c>
      <c r="G290" s="10">
        <f t="shared" si="348"/>
        <v>500</v>
      </c>
      <c r="H290" s="10">
        <f t="shared" si="342"/>
        <v>18500</v>
      </c>
      <c r="I290" s="146">
        <f t="shared" si="413"/>
        <v>-500</v>
      </c>
      <c r="J290" s="147">
        <f t="shared" si="414"/>
        <v>-530</v>
      </c>
      <c r="S290" s="86">
        <v>263</v>
      </c>
      <c r="T290" s="9">
        <f t="shared" si="349"/>
        <v>0</v>
      </c>
      <c r="U290" s="10">
        <f t="shared" si="350"/>
        <v>0</v>
      </c>
      <c r="V290" s="10">
        <f t="shared" si="351"/>
        <v>0</v>
      </c>
      <c r="W290" s="10">
        <f t="shared" si="352"/>
        <v>0</v>
      </c>
      <c r="X290" s="10">
        <f t="shared" si="353"/>
        <v>0</v>
      </c>
      <c r="Y290" s="10">
        <f t="shared" si="354"/>
        <v>0</v>
      </c>
      <c r="Z290" s="10">
        <f t="shared" si="355"/>
        <v>0</v>
      </c>
      <c r="AA290" s="16">
        <f t="shared" si="356"/>
        <v>0</v>
      </c>
      <c r="AB290" s="6"/>
      <c r="AC290" s="9">
        <f t="shared" si="357"/>
        <v>0</v>
      </c>
      <c r="AD290" s="10">
        <f t="shared" si="358"/>
        <v>0</v>
      </c>
      <c r="AE290" s="10">
        <f t="shared" si="359"/>
        <v>0</v>
      </c>
      <c r="AF290" s="10">
        <f t="shared" si="360"/>
        <v>0</v>
      </c>
      <c r="AG290" s="10">
        <f t="shared" si="361"/>
        <v>0</v>
      </c>
      <c r="AH290" s="10">
        <f t="shared" si="362"/>
        <v>0</v>
      </c>
      <c r="AI290" s="10">
        <f t="shared" si="363"/>
        <v>0</v>
      </c>
      <c r="AJ290" s="16">
        <f t="shared" si="364"/>
        <v>0</v>
      </c>
      <c r="AK290" s="6"/>
      <c r="AL290" s="9">
        <f t="shared" si="365"/>
        <v>0</v>
      </c>
      <c r="AM290" s="10">
        <f t="shared" si="366"/>
        <v>0</v>
      </c>
      <c r="AN290" s="10">
        <f t="shared" si="367"/>
        <v>0</v>
      </c>
      <c r="AO290" s="10">
        <f t="shared" si="368"/>
        <v>0</v>
      </c>
      <c r="AP290" s="10">
        <f t="shared" si="369"/>
        <v>0</v>
      </c>
      <c r="AQ290" s="10">
        <f t="shared" si="370"/>
        <v>0</v>
      </c>
      <c r="AR290" s="10">
        <f t="shared" si="371"/>
        <v>0</v>
      </c>
      <c r="AS290" s="16">
        <f t="shared" si="372"/>
        <v>0</v>
      </c>
      <c r="AU290" s="2"/>
      <c r="AV290" s="2"/>
      <c r="AW290" s="2"/>
      <c r="AX290" s="2"/>
      <c r="AY290" s="9">
        <f t="shared" si="373"/>
        <v>263</v>
      </c>
      <c r="AZ290" s="31">
        <f t="shared" si="374"/>
        <v>0</v>
      </c>
      <c r="BA290" s="31">
        <f t="shared" si="343"/>
        <v>83</v>
      </c>
      <c r="BB290" s="10">
        <f t="shared" si="415"/>
        <v>530</v>
      </c>
      <c r="BC290" s="28">
        <f t="shared" si="375"/>
        <v>30</v>
      </c>
      <c r="BD290" s="10">
        <f t="shared" si="376"/>
        <v>500</v>
      </c>
      <c r="BE290" s="10">
        <f t="shared" si="416"/>
        <v>500</v>
      </c>
      <c r="BF290" s="44">
        <f t="shared" si="377"/>
        <v>18500</v>
      </c>
      <c r="BG290" s="80">
        <f t="shared" si="378"/>
        <v>0</v>
      </c>
      <c r="BH290" s="118"/>
      <c r="BI290" s="9">
        <f t="shared" si="379"/>
        <v>0</v>
      </c>
      <c r="BJ290" s="28">
        <f t="shared" si="380"/>
        <v>0</v>
      </c>
      <c r="BK290" s="28">
        <f t="shared" si="381"/>
        <v>0</v>
      </c>
      <c r="BL290" s="28">
        <f t="shared" si="382"/>
        <v>0</v>
      </c>
      <c r="BM290" s="28">
        <f t="shared" si="383"/>
        <v>0</v>
      </c>
      <c r="BN290" s="28">
        <f t="shared" si="384"/>
        <v>0</v>
      </c>
      <c r="BO290" s="36">
        <f t="shared" si="385"/>
        <v>0</v>
      </c>
      <c r="BP290" s="80">
        <f t="shared" si="386"/>
        <v>0</v>
      </c>
      <c r="BQ290" s="9">
        <f t="shared" si="387"/>
        <v>0</v>
      </c>
      <c r="BR290" s="28">
        <f t="shared" si="388"/>
        <v>0</v>
      </c>
      <c r="BS290" s="28">
        <f t="shared" si="389"/>
        <v>0</v>
      </c>
      <c r="BT290" s="28">
        <f t="shared" si="390"/>
        <v>0</v>
      </c>
      <c r="BU290" s="28">
        <f t="shared" si="391"/>
        <v>0</v>
      </c>
      <c r="BV290" s="28">
        <f t="shared" si="392"/>
        <v>0</v>
      </c>
      <c r="BW290" s="36">
        <f t="shared" si="393"/>
        <v>0</v>
      </c>
      <c r="BX290" s="80">
        <f t="shared" si="394"/>
        <v>0</v>
      </c>
      <c r="BY290" s="9">
        <f t="shared" si="395"/>
        <v>0</v>
      </c>
      <c r="BZ290" s="28">
        <f t="shared" si="396"/>
        <v>0</v>
      </c>
      <c r="CA290" s="28">
        <f t="shared" si="397"/>
        <v>0</v>
      </c>
      <c r="CB290" s="28">
        <f t="shared" si="398"/>
        <v>0</v>
      </c>
      <c r="CC290" s="28">
        <f t="shared" si="399"/>
        <v>0</v>
      </c>
      <c r="CD290" s="28">
        <f t="shared" si="400"/>
        <v>0</v>
      </c>
      <c r="CE290" s="36">
        <f t="shared" si="401"/>
        <v>0</v>
      </c>
      <c r="CF290" s="80">
        <f t="shared" si="402"/>
        <v>0</v>
      </c>
      <c r="CG290" s="9">
        <f t="shared" si="403"/>
        <v>0</v>
      </c>
      <c r="CH290" s="28">
        <f t="shared" si="404"/>
        <v>0</v>
      </c>
      <c r="CI290" s="28">
        <f t="shared" si="405"/>
        <v>0</v>
      </c>
      <c r="CJ290" s="28">
        <f t="shared" si="406"/>
        <v>0</v>
      </c>
      <c r="CK290" s="28">
        <f t="shared" si="407"/>
        <v>0</v>
      </c>
      <c r="CL290" s="28">
        <f t="shared" si="408"/>
        <v>0</v>
      </c>
      <c r="CM290" s="36">
        <f t="shared" si="409"/>
        <v>0</v>
      </c>
      <c r="CN290" s="80">
        <f t="shared" si="410"/>
        <v>0</v>
      </c>
      <c r="CO290" s="9">
        <f t="shared" si="411"/>
        <v>0</v>
      </c>
      <c r="CP290" s="28">
        <f t="shared" si="412"/>
        <v>0</v>
      </c>
      <c r="CQ290" s="28">
        <f t="shared" si="334"/>
        <v>0</v>
      </c>
      <c r="CR290" s="28">
        <f t="shared" si="335"/>
        <v>0</v>
      </c>
      <c r="CS290" s="28">
        <f t="shared" si="336"/>
        <v>0</v>
      </c>
      <c r="CT290" s="28">
        <f t="shared" si="337"/>
        <v>0</v>
      </c>
      <c r="CU290" s="36">
        <f t="shared" si="338"/>
        <v>0</v>
      </c>
      <c r="CV290" s="122">
        <f t="shared" si="339"/>
        <v>0</v>
      </c>
      <c r="CW290" s="125">
        <f t="shared" si="340"/>
        <v>0</v>
      </c>
      <c r="CX290" s="138">
        <f t="shared" si="341"/>
        <v>530</v>
      </c>
    </row>
    <row r="291" spans="2:102" x14ac:dyDescent="0.3">
      <c r="B291" s="86">
        <v>264</v>
      </c>
      <c r="C291" s="155">
        <f t="shared" si="344"/>
        <v>530</v>
      </c>
      <c r="D291" s="10">
        <f t="shared" si="345"/>
        <v>30</v>
      </c>
      <c r="E291" s="10">
        <f t="shared" si="346"/>
        <v>500</v>
      </c>
      <c r="F291" s="10">
        <f t="shared" si="347"/>
        <v>0</v>
      </c>
      <c r="G291" s="10">
        <f t="shared" si="348"/>
        <v>500</v>
      </c>
      <c r="H291" s="10">
        <f t="shared" si="342"/>
        <v>18000</v>
      </c>
      <c r="I291" s="146">
        <f t="shared" si="413"/>
        <v>-500</v>
      </c>
      <c r="J291" s="147">
        <f t="shared" si="414"/>
        <v>-530</v>
      </c>
      <c r="S291" s="86">
        <v>264</v>
      </c>
      <c r="T291" s="9">
        <f t="shared" si="349"/>
        <v>0</v>
      </c>
      <c r="U291" s="10">
        <f t="shared" si="350"/>
        <v>0</v>
      </c>
      <c r="V291" s="10">
        <f t="shared" si="351"/>
        <v>0</v>
      </c>
      <c r="W291" s="10">
        <f t="shared" si="352"/>
        <v>0</v>
      </c>
      <c r="X291" s="10">
        <f t="shared" si="353"/>
        <v>0</v>
      </c>
      <c r="Y291" s="10">
        <f t="shared" si="354"/>
        <v>0</v>
      </c>
      <c r="Z291" s="10">
        <f t="shared" si="355"/>
        <v>0</v>
      </c>
      <c r="AA291" s="16">
        <f t="shared" si="356"/>
        <v>0</v>
      </c>
      <c r="AB291" s="6"/>
      <c r="AC291" s="9">
        <f t="shared" si="357"/>
        <v>0</v>
      </c>
      <c r="AD291" s="10">
        <f t="shared" si="358"/>
        <v>0</v>
      </c>
      <c r="AE291" s="10">
        <f t="shared" si="359"/>
        <v>0</v>
      </c>
      <c r="AF291" s="10">
        <f t="shared" si="360"/>
        <v>0</v>
      </c>
      <c r="AG291" s="10">
        <f t="shared" si="361"/>
        <v>0</v>
      </c>
      <c r="AH291" s="10">
        <f t="shared" si="362"/>
        <v>0</v>
      </c>
      <c r="AI291" s="10">
        <f t="shared" si="363"/>
        <v>0</v>
      </c>
      <c r="AJ291" s="16">
        <f t="shared" si="364"/>
        <v>0</v>
      </c>
      <c r="AK291" s="6"/>
      <c r="AL291" s="9">
        <f t="shared" si="365"/>
        <v>0</v>
      </c>
      <c r="AM291" s="10">
        <f t="shared" si="366"/>
        <v>0</v>
      </c>
      <c r="AN291" s="10">
        <f t="shared" si="367"/>
        <v>0</v>
      </c>
      <c r="AO291" s="10">
        <f t="shared" si="368"/>
        <v>0</v>
      </c>
      <c r="AP291" s="10">
        <f t="shared" si="369"/>
        <v>0</v>
      </c>
      <c r="AQ291" s="10">
        <f t="shared" si="370"/>
        <v>0</v>
      </c>
      <c r="AR291" s="10">
        <f t="shared" si="371"/>
        <v>0</v>
      </c>
      <c r="AS291" s="16">
        <f t="shared" si="372"/>
        <v>0</v>
      </c>
      <c r="AU291" s="2"/>
      <c r="AV291" s="2"/>
      <c r="AW291" s="2"/>
      <c r="AX291" s="2"/>
      <c r="AY291" s="9">
        <f t="shared" si="373"/>
        <v>264</v>
      </c>
      <c r="AZ291" s="31">
        <f t="shared" si="374"/>
        <v>0</v>
      </c>
      <c r="BA291" s="31">
        <f t="shared" si="343"/>
        <v>84</v>
      </c>
      <c r="BB291" s="10">
        <f t="shared" si="415"/>
        <v>530</v>
      </c>
      <c r="BC291" s="28">
        <f t="shared" si="375"/>
        <v>30</v>
      </c>
      <c r="BD291" s="10">
        <f t="shared" si="376"/>
        <v>500</v>
      </c>
      <c r="BE291" s="10">
        <f t="shared" si="416"/>
        <v>500</v>
      </c>
      <c r="BF291" s="44">
        <f t="shared" si="377"/>
        <v>18000</v>
      </c>
      <c r="BG291" s="80">
        <f t="shared" si="378"/>
        <v>0</v>
      </c>
      <c r="BH291" s="118"/>
      <c r="BI291" s="9">
        <f t="shared" si="379"/>
        <v>0</v>
      </c>
      <c r="BJ291" s="28">
        <f t="shared" si="380"/>
        <v>0</v>
      </c>
      <c r="BK291" s="28">
        <f t="shared" si="381"/>
        <v>0</v>
      </c>
      <c r="BL291" s="28">
        <f t="shared" si="382"/>
        <v>0</v>
      </c>
      <c r="BM291" s="28">
        <f t="shared" si="383"/>
        <v>0</v>
      </c>
      <c r="BN291" s="28">
        <f t="shared" si="384"/>
        <v>0</v>
      </c>
      <c r="BO291" s="36">
        <f t="shared" si="385"/>
        <v>0</v>
      </c>
      <c r="BP291" s="80">
        <f t="shared" si="386"/>
        <v>0</v>
      </c>
      <c r="BQ291" s="9">
        <f t="shared" si="387"/>
        <v>0</v>
      </c>
      <c r="BR291" s="28">
        <f t="shared" si="388"/>
        <v>0</v>
      </c>
      <c r="BS291" s="28">
        <f t="shared" si="389"/>
        <v>0</v>
      </c>
      <c r="BT291" s="28">
        <f t="shared" si="390"/>
        <v>0</v>
      </c>
      <c r="BU291" s="28">
        <f t="shared" si="391"/>
        <v>0</v>
      </c>
      <c r="BV291" s="28">
        <f t="shared" si="392"/>
        <v>0</v>
      </c>
      <c r="BW291" s="36">
        <f t="shared" si="393"/>
        <v>0</v>
      </c>
      <c r="BX291" s="80">
        <f t="shared" si="394"/>
        <v>0</v>
      </c>
      <c r="BY291" s="9">
        <f t="shared" si="395"/>
        <v>0</v>
      </c>
      <c r="BZ291" s="28">
        <f t="shared" si="396"/>
        <v>0</v>
      </c>
      <c r="CA291" s="28">
        <f t="shared" si="397"/>
        <v>0</v>
      </c>
      <c r="CB291" s="28">
        <f t="shared" si="398"/>
        <v>0</v>
      </c>
      <c r="CC291" s="28">
        <f t="shared" si="399"/>
        <v>0</v>
      </c>
      <c r="CD291" s="28">
        <f t="shared" si="400"/>
        <v>0</v>
      </c>
      <c r="CE291" s="36">
        <f t="shared" si="401"/>
        <v>0</v>
      </c>
      <c r="CF291" s="80">
        <f t="shared" si="402"/>
        <v>0</v>
      </c>
      <c r="CG291" s="9">
        <f t="shared" si="403"/>
        <v>0</v>
      </c>
      <c r="CH291" s="28">
        <f t="shared" si="404"/>
        <v>0</v>
      </c>
      <c r="CI291" s="28">
        <f t="shared" si="405"/>
        <v>0</v>
      </c>
      <c r="CJ291" s="28">
        <f t="shared" si="406"/>
        <v>0</v>
      </c>
      <c r="CK291" s="28">
        <f t="shared" si="407"/>
        <v>0</v>
      </c>
      <c r="CL291" s="28">
        <f t="shared" si="408"/>
        <v>0</v>
      </c>
      <c r="CM291" s="36">
        <f t="shared" si="409"/>
        <v>0</v>
      </c>
      <c r="CN291" s="80">
        <f t="shared" si="410"/>
        <v>0</v>
      </c>
      <c r="CO291" s="9">
        <f t="shared" si="411"/>
        <v>0</v>
      </c>
      <c r="CP291" s="28">
        <f t="shared" si="412"/>
        <v>0</v>
      </c>
      <c r="CQ291" s="28">
        <f t="shared" si="334"/>
        <v>0</v>
      </c>
      <c r="CR291" s="28">
        <f t="shared" si="335"/>
        <v>0</v>
      </c>
      <c r="CS291" s="28">
        <f t="shared" si="336"/>
        <v>0</v>
      </c>
      <c r="CT291" s="28">
        <f t="shared" si="337"/>
        <v>0</v>
      </c>
      <c r="CU291" s="36">
        <f t="shared" si="338"/>
        <v>0</v>
      </c>
      <c r="CV291" s="122">
        <f t="shared" si="339"/>
        <v>0</v>
      </c>
      <c r="CW291" s="125">
        <f t="shared" si="340"/>
        <v>0</v>
      </c>
      <c r="CX291" s="138">
        <f t="shared" si="341"/>
        <v>530</v>
      </c>
    </row>
    <row r="292" spans="2:102" x14ac:dyDescent="0.3">
      <c r="B292" s="86">
        <v>265</v>
      </c>
      <c r="C292" s="155">
        <f t="shared" si="344"/>
        <v>530</v>
      </c>
      <c r="D292" s="10">
        <f t="shared" si="345"/>
        <v>30</v>
      </c>
      <c r="E292" s="10">
        <f t="shared" si="346"/>
        <v>500</v>
      </c>
      <c r="F292" s="10">
        <f t="shared" si="347"/>
        <v>0</v>
      </c>
      <c r="G292" s="10">
        <f t="shared" si="348"/>
        <v>500</v>
      </c>
      <c r="H292" s="10">
        <f t="shared" si="342"/>
        <v>17500</v>
      </c>
      <c r="I292" s="146">
        <f t="shared" si="413"/>
        <v>-500</v>
      </c>
      <c r="J292" s="147">
        <f t="shared" si="414"/>
        <v>-530</v>
      </c>
      <c r="S292" s="86">
        <v>265</v>
      </c>
      <c r="T292" s="9">
        <f t="shared" si="349"/>
        <v>0</v>
      </c>
      <c r="U292" s="10">
        <f t="shared" si="350"/>
        <v>0</v>
      </c>
      <c r="V292" s="10">
        <f t="shared" si="351"/>
        <v>0</v>
      </c>
      <c r="W292" s="10">
        <f t="shared" si="352"/>
        <v>0</v>
      </c>
      <c r="X292" s="10">
        <f t="shared" si="353"/>
        <v>0</v>
      </c>
      <c r="Y292" s="10">
        <f t="shared" si="354"/>
        <v>0</v>
      </c>
      <c r="Z292" s="10">
        <f t="shared" si="355"/>
        <v>0</v>
      </c>
      <c r="AA292" s="16">
        <f t="shared" si="356"/>
        <v>0</v>
      </c>
      <c r="AB292" s="6"/>
      <c r="AC292" s="9">
        <f t="shared" si="357"/>
        <v>0</v>
      </c>
      <c r="AD292" s="10">
        <f t="shared" si="358"/>
        <v>0</v>
      </c>
      <c r="AE292" s="10">
        <f t="shared" si="359"/>
        <v>0</v>
      </c>
      <c r="AF292" s="10">
        <f t="shared" si="360"/>
        <v>0</v>
      </c>
      <c r="AG292" s="10">
        <f t="shared" si="361"/>
        <v>0</v>
      </c>
      <c r="AH292" s="10">
        <f t="shared" si="362"/>
        <v>0</v>
      </c>
      <c r="AI292" s="10">
        <f t="shared" si="363"/>
        <v>0</v>
      </c>
      <c r="AJ292" s="16">
        <f t="shared" si="364"/>
        <v>0</v>
      </c>
      <c r="AK292" s="6"/>
      <c r="AL292" s="9">
        <f t="shared" si="365"/>
        <v>0</v>
      </c>
      <c r="AM292" s="10">
        <f t="shared" si="366"/>
        <v>0</v>
      </c>
      <c r="AN292" s="10">
        <f t="shared" si="367"/>
        <v>0</v>
      </c>
      <c r="AO292" s="10">
        <f t="shared" si="368"/>
        <v>0</v>
      </c>
      <c r="AP292" s="10">
        <f t="shared" si="369"/>
        <v>0</v>
      </c>
      <c r="AQ292" s="10">
        <f t="shared" si="370"/>
        <v>0</v>
      </c>
      <c r="AR292" s="10">
        <f t="shared" si="371"/>
        <v>0</v>
      </c>
      <c r="AS292" s="16">
        <f t="shared" si="372"/>
        <v>0</v>
      </c>
      <c r="AU292" s="2"/>
      <c r="AV292" s="2"/>
      <c r="AW292" s="2"/>
      <c r="AX292" s="2"/>
      <c r="AY292" s="9">
        <f t="shared" si="373"/>
        <v>265</v>
      </c>
      <c r="AZ292" s="31">
        <f t="shared" si="374"/>
        <v>0</v>
      </c>
      <c r="BA292" s="31">
        <f t="shared" si="343"/>
        <v>85</v>
      </c>
      <c r="BB292" s="10">
        <f t="shared" si="415"/>
        <v>530</v>
      </c>
      <c r="BC292" s="28">
        <f t="shared" si="375"/>
        <v>30</v>
      </c>
      <c r="BD292" s="10">
        <f t="shared" si="376"/>
        <v>500</v>
      </c>
      <c r="BE292" s="10">
        <f t="shared" si="416"/>
        <v>500</v>
      </c>
      <c r="BF292" s="44">
        <f t="shared" si="377"/>
        <v>17500</v>
      </c>
      <c r="BG292" s="80">
        <f t="shared" si="378"/>
        <v>0</v>
      </c>
      <c r="BH292" s="118"/>
      <c r="BI292" s="9">
        <f t="shared" si="379"/>
        <v>0</v>
      </c>
      <c r="BJ292" s="28">
        <f t="shared" si="380"/>
        <v>0</v>
      </c>
      <c r="BK292" s="28">
        <f t="shared" si="381"/>
        <v>0</v>
      </c>
      <c r="BL292" s="28">
        <f t="shared" si="382"/>
        <v>0</v>
      </c>
      <c r="BM292" s="28">
        <f t="shared" si="383"/>
        <v>0</v>
      </c>
      <c r="BN292" s="28">
        <f t="shared" si="384"/>
        <v>0</v>
      </c>
      <c r="BO292" s="36">
        <f t="shared" si="385"/>
        <v>0</v>
      </c>
      <c r="BP292" s="80">
        <f t="shared" si="386"/>
        <v>0</v>
      </c>
      <c r="BQ292" s="9">
        <f t="shared" si="387"/>
        <v>0</v>
      </c>
      <c r="BR292" s="28">
        <f t="shared" si="388"/>
        <v>0</v>
      </c>
      <c r="BS292" s="28">
        <f t="shared" si="389"/>
        <v>0</v>
      </c>
      <c r="BT292" s="28">
        <f t="shared" si="390"/>
        <v>0</v>
      </c>
      <c r="BU292" s="28">
        <f t="shared" si="391"/>
        <v>0</v>
      </c>
      <c r="BV292" s="28">
        <f t="shared" si="392"/>
        <v>0</v>
      </c>
      <c r="BW292" s="36">
        <f t="shared" si="393"/>
        <v>0</v>
      </c>
      <c r="BX292" s="80">
        <f t="shared" si="394"/>
        <v>0</v>
      </c>
      <c r="BY292" s="9">
        <f t="shared" si="395"/>
        <v>0</v>
      </c>
      <c r="BZ292" s="28">
        <f t="shared" si="396"/>
        <v>0</v>
      </c>
      <c r="CA292" s="28">
        <f t="shared" si="397"/>
        <v>0</v>
      </c>
      <c r="CB292" s="28">
        <f t="shared" si="398"/>
        <v>0</v>
      </c>
      <c r="CC292" s="28">
        <f t="shared" si="399"/>
        <v>0</v>
      </c>
      <c r="CD292" s="28">
        <f t="shared" si="400"/>
        <v>0</v>
      </c>
      <c r="CE292" s="36">
        <f t="shared" si="401"/>
        <v>0</v>
      </c>
      <c r="CF292" s="80">
        <f t="shared" si="402"/>
        <v>0</v>
      </c>
      <c r="CG292" s="9">
        <f t="shared" si="403"/>
        <v>0</v>
      </c>
      <c r="CH292" s="28">
        <f t="shared" si="404"/>
        <v>0</v>
      </c>
      <c r="CI292" s="28">
        <f t="shared" si="405"/>
        <v>0</v>
      </c>
      <c r="CJ292" s="28">
        <f t="shared" si="406"/>
        <v>0</v>
      </c>
      <c r="CK292" s="28">
        <f t="shared" si="407"/>
        <v>0</v>
      </c>
      <c r="CL292" s="28">
        <f t="shared" si="408"/>
        <v>0</v>
      </c>
      <c r="CM292" s="36">
        <f t="shared" si="409"/>
        <v>0</v>
      </c>
      <c r="CN292" s="80">
        <f t="shared" si="410"/>
        <v>0</v>
      </c>
      <c r="CO292" s="9">
        <f t="shared" si="411"/>
        <v>0</v>
      </c>
      <c r="CP292" s="28">
        <f t="shared" si="412"/>
        <v>0</v>
      </c>
      <c r="CQ292" s="28">
        <f t="shared" si="334"/>
        <v>0</v>
      </c>
      <c r="CR292" s="28">
        <f t="shared" si="335"/>
        <v>0</v>
      </c>
      <c r="CS292" s="28">
        <f t="shared" si="336"/>
        <v>0</v>
      </c>
      <c r="CT292" s="28">
        <f t="shared" si="337"/>
        <v>0</v>
      </c>
      <c r="CU292" s="36">
        <f t="shared" si="338"/>
        <v>0</v>
      </c>
      <c r="CV292" s="122">
        <f t="shared" si="339"/>
        <v>0</v>
      </c>
      <c r="CW292" s="125">
        <f t="shared" si="340"/>
        <v>0</v>
      </c>
      <c r="CX292" s="138">
        <f t="shared" si="341"/>
        <v>530</v>
      </c>
    </row>
    <row r="293" spans="2:102" x14ac:dyDescent="0.3">
      <c r="B293" s="86">
        <v>266</v>
      </c>
      <c r="C293" s="155">
        <f t="shared" si="344"/>
        <v>530</v>
      </c>
      <c r="D293" s="10">
        <f t="shared" si="345"/>
        <v>30</v>
      </c>
      <c r="E293" s="10">
        <f t="shared" si="346"/>
        <v>500</v>
      </c>
      <c r="F293" s="10">
        <f t="shared" si="347"/>
        <v>0</v>
      </c>
      <c r="G293" s="10">
        <f t="shared" si="348"/>
        <v>500</v>
      </c>
      <c r="H293" s="10">
        <f t="shared" si="342"/>
        <v>17000</v>
      </c>
      <c r="I293" s="146">
        <f t="shared" si="413"/>
        <v>-500</v>
      </c>
      <c r="J293" s="147">
        <f t="shared" si="414"/>
        <v>-530</v>
      </c>
      <c r="S293" s="86">
        <v>266</v>
      </c>
      <c r="T293" s="9">
        <f t="shared" si="349"/>
        <v>0</v>
      </c>
      <c r="U293" s="10">
        <f t="shared" si="350"/>
        <v>0</v>
      </c>
      <c r="V293" s="10">
        <f t="shared" si="351"/>
        <v>0</v>
      </c>
      <c r="W293" s="10">
        <f t="shared" si="352"/>
        <v>0</v>
      </c>
      <c r="X293" s="10">
        <f t="shared" si="353"/>
        <v>0</v>
      </c>
      <c r="Y293" s="10">
        <f t="shared" si="354"/>
        <v>0</v>
      </c>
      <c r="Z293" s="10">
        <f t="shared" si="355"/>
        <v>0</v>
      </c>
      <c r="AA293" s="16">
        <f t="shared" si="356"/>
        <v>0</v>
      </c>
      <c r="AB293" s="6"/>
      <c r="AC293" s="9">
        <f t="shared" si="357"/>
        <v>0</v>
      </c>
      <c r="AD293" s="10">
        <f t="shared" si="358"/>
        <v>0</v>
      </c>
      <c r="AE293" s="10">
        <f t="shared" si="359"/>
        <v>0</v>
      </c>
      <c r="AF293" s="10">
        <f t="shared" si="360"/>
        <v>0</v>
      </c>
      <c r="AG293" s="10">
        <f t="shared" si="361"/>
        <v>0</v>
      </c>
      <c r="AH293" s="10">
        <f t="shared" si="362"/>
        <v>0</v>
      </c>
      <c r="AI293" s="10">
        <f t="shared" si="363"/>
        <v>0</v>
      </c>
      <c r="AJ293" s="16">
        <f t="shared" si="364"/>
        <v>0</v>
      </c>
      <c r="AK293" s="6"/>
      <c r="AL293" s="9">
        <f t="shared" si="365"/>
        <v>0</v>
      </c>
      <c r="AM293" s="10">
        <f t="shared" si="366"/>
        <v>0</v>
      </c>
      <c r="AN293" s="10">
        <f t="shared" si="367"/>
        <v>0</v>
      </c>
      <c r="AO293" s="10">
        <f t="shared" si="368"/>
        <v>0</v>
      </c>
      <c r="AP293" s="10">
        <f t="shared" si="369"/>
        <v>0</v>
      </c>
      <c r="AQ293" s="10">
        <f t="shared" si="370"/>
        <v>0</v>
      </c>
      <c r="AR293" s="10">
        <f t="shared" si="371"/>
        <v>0</v>
      </c>
      <c r="AS293" s="16">
        <f t="shared" si="372"/>
        <v>0</v>
      </c>
      <c r="AU293" s="2"/>
      <c r="AV293" s="2"/>
      <c r="AW293" s="2"/>
      <c r="AX293" s="2"/>
      <c r="AY293" s="9">
        <f t="shared" si="373"/>
        <v>266</v>
      </c>
      <c r="AZ293" s="31">
        <f t="shared" si="374"/>
        <v>0</v>
      </c>
      <c r="BA293" s="31">
        <f t="shared" si="343"/>
        <v>86</v>
      </c>
      <c r="BB293" s="10">
        <f t="shared" si="415"/>
        <v>530</v>
      </c>
      <c r="BC293" s="28">
        <f t="shared" si="375"/>
        <v>30</v>
      </c>
      <c r="BD293" s="10">
        <f t="shared" si="376"/>
        <v>500</v>
      </c>
      <c r="BE293" s="10">
        <f t="shared" si="416"/>
        <v>500</v>
      </c>
      <c r="BF293" s="44">
        <f t="shared" si="377"/>
        <v>17000</v>
      </c>
      <c r="BG293" s="80">
        <f t="shared" si="378"/>
        <v>0</v>
      </c>
      <c r="BH293" s="118"/>
      <c r="BI293" s="9">
        <f t="shared" si="379"/>
        <v>0</v>
      </c>
      <c r="BJ293" s="28">
        <f t="shared" si="380"/>
        <v>0</v>
      </c>
      <c r="BK293" s="28">
        <f t="shared" si="381"/>
        <v>0</v>
      </c>
      <c r="BL293" s="28">
        <f t="shared" si="382"/>
        <v>0</v>
      </c>
      <c r="BM293" s="28">
        <f t="shared" si="383"/>
        <v>0</v>
      </c>
      <c r="BN293" s="28">
        <f t="shared" si="384"/>
        <v>0</v>
      </c>
      <c r="BO293" s="36">
        <f t="shared" si="385"/>
        <v>0</v>
      </c>
      <c r="BP293" s="80">
        <f t="shared" si="386"/>
        <v>0</v>
      </c>
      <c r="BQ293" s="9">
        <f t="shared" si="387"/>
        <v>0</v>
      </c>
      <c r="BR293" s="28">
        <f t="shared" si="388"/>
        <v>0</v>
      </c>
      <c r="BS293" s="28">
        <f t="shared" si="389"/>
        <v>0</v>
      </c>
      <c r="BT293" s="28">
        <f t="shared" si="390"/>
        <v>0</v>
      </c>
      <c r="BU293" s="28">
        <f t="shared" si="391"/>
        <v>0</v>
      </c>
      <c r="BV293" s="28">
        <f t="shared" si="392"/>
        <v>0</v>
      </c>
      <c r="BW293" s="36">
        <f t="shared" si="393"/>
        <v>0</v>
      </c>
      <c r="BX293" s="80">
        <f t="shared" si="394"/>
        <v>0</v>
      </c>
      <c r="BY293" s="9">
        <f t="shared" si="395"/>
        <v>0</v>
      </c>
      <c r="BZ293" s="28">
        <f t="shared" si="396"/>
        <v>0</v>
      </c>
      <c r="CA293" s="28">
        <f t="shared" si="397"/>
        <v>0</v>
      </c>
      <c r="CB293" s="28">
        <f t="shared" si="398"/>
        <v>0</v>
      </c>
      <c r="CC293" s="28">
        <f t="shared" si="399"/>
        <v>0</v>
      </c>
      <c r="CD293" s="28">
        <f t="shared" si="400"/>
        <v>0</v>
      </c>
      <c r="CE293" s="36">
        <f t="shared" si="401"/>
        <v>0</v>
      </c>
      <c r="CF293" s="80">
        <f t="shared" si="402"/>
        <v>0</v>
      </c>
      <c r="CG293" s="9">
        <f t="shared" si="403"/>
        <v>0</v>
      </c>
      <c r="CH293" s="28">
        <f t="shared" si="404"/>
        <v>0</v>
      </c>
      <c r="CI293" s="28">
        <f t="shared" si="405"/>
        <v>0</v>
      </c>
      <c r="CJ293" s="28">
        <f t="shared" si="406"/>
        <v>0</v>
      </c>
      <c r="CK293" s="28">
        <f t="shared" si="407"/>
        <v>0</v>
      </c>
      <c r="CL293" s="28">
        <f t="shared" si="408"/>
        <v>0</v>
      </c>
      <c r="CM293" s="36">
        <f t="shared" si="409"/>
        <v>0</v>
      </c>
      <c r="CN293" s="80">
        <f t="shared" si="410"/>
        <v>0</v>
      </c>
      <c r="CO293" s="9">
        <f t="shared" si="411"/>
        <v>0</v>
      </c>
      <c r="CP293" s="28">
        <f t="shared" si="412"/>
        <v>0</v>
      </c>
      <c r="CQ293" s="28">
        <f t="shared" si="334"/>
        <v>0</v>
      </c>
      <c r="CR293" s="28">
        <f t="shared" si="335"/>
        <v>0</v>
      </c>
      <c r="CS293" s="28">
        <f t="shared" si="336"/>
        <v>0</v>
      </c>
      <c r="CT293" s="28">
        <f t="shared" si="337"/>
        <v>0</v>
      </c>
      <c r="CU293" s="36">
        <f t="shared" si="338"/>
        <v>0</v>
      </c>
      <c r="CV293" s="122">
        <f t="shared" si="339"/>
        <v>0</v>
      </c>
      <c r="CW293" s="125">
        <f t="shared" si="340"/>
        <v>0</v>
      </c>
      <c r="CX293" s="138">
        <f t="shared" si="341"/>
        <v>530</v>
      </c>
    </row>
    <row r="294" spans="2:102" x14ac:dyDescent="0.3">
      <c r="B294" s="86">
        <v>267</v>
      </c>
      <c r="C294" s="155">
        <f t="shared" si="344"/>
        <v>530</v>
      </c>
      <c r="D294" s="10">
        <f t="shared" si="345"/>
        <v>30</v>
      </c>
      <c r="E294" s="10">
        <f t="shared" si="346"/>
        <v>500</v>
      </c>
      <c r="F294" s="10">
        <f t="shared" si="347"/>
        <v>0</v>
      </c>
      <c r="G294" s="10">
        <f t="shared" si="348"/>
        <v>500</v>
      </c>
      <c r="H294" s="10">
        <f t="shared" si="342"/>
        <v>16500</v>
      </c>
      <c r="I294" s="146">
        <f t="shared" si="413"/>
        <v>-500</v>
      </c>
      <c r="J294" s="147">
        <f t="shared" si="414"/>
        <v>-530</v>
      </c>
      <c r="S294" s="86">
        <v>267</v>
      </c>
      <c r="T294" s="9">
        <f t="shared" si="349"/>
        <v>0</v>
      </c>
      <c r="U294" s="10">
        <f t="shared" si="350"/>
        <v>0</v>
      </c>
      <c r="V294" s="10">
        <f t="shared" si="351"/>
        <v>0</v>
      </c>
      <c r="W294" s="10">
        <f t="shared" si="352"/>
        <v>0</v>
      </c>
      <c r="X294" s="10">
        <f t="shared" si="353"/>
        <v>0</v>
      </c>
      <c r="Y294" s="10">
        <f t="shared" si="354"/>
        <v>0</v>
      </c>
      <c r="Z294" s="10">
        <f t="shared" si="355"/>
        <v>0</v>
      </c>
      <c r="AA294" s="16">
        <f t="shared" si="356"/>
        <v>0</v>
      </c>
      <c r="AB294" s="6"/>
      <c r="AC294" s="9">
        <f t="shared" si="357"/>
        <v>0</v>
      </c>
      <c r="AD294" s="10">
        <f t="shared" si="358"/>
        <v>0</v>
      </c>
      <c r="AE294" s="10">
        <f t="shared" si="359"/>
        <v>0</v>
      </c>
      <c r="AF294" s="10">
        <f t="shared" si="360"/>
        <v>0</v>
      </c>
      <c r="AG294" s="10">
        <f t="shared" si="361"/>
        <v>0</v>
      </c>
      <c r="AH294" s="10">
        <f t="shared" si="362"/>
        <v>0</v>
      </c>
      <c r="AI294" s="10">
        <f t="shared" si="363"/>
        <v>0</v>
      </c>
      <c r="AJ294" s="16">
        <f t="shared" si="364"/>
        <v>0</v>
      </c>
      <c r="AK294" s="6"/>
      <c r="AL294" s="9">
        <f t="shared" si="365"/>
        <v>0</v>
      </c>
      <c r="AM294" s="10">
        <f t="shared" si="366"/>
        <v>0</v>
      </c>
      <c r="AN294" s="10">
        <f t="shared" si="367"/>
        <v>0</v>
      </c>
      <c r="AO294" s="10">
        <f t="shared" si="368"/>
        <v>0</v>
      </c>
      <c r="AP294" s="10">
        <f t="shared" si="369"/>
        <v>0</v>
      </c>
      <c r="AQ294" s="10">
        <f t="shared" si="370"/>
        <v>0</v>
      </c>
      <c r="AR294" s="10">
        <f t="shared" si="371"/>
        <v>0</v>
      </c>
      <c r="AS294" s="16">
        <f t="shared" si="372"/>
        <v>0</v>
      </c>
      <c r="AU294" s="2"/>
      <c r="AV294" s="2"/>
      <c r="AW294" s="2"/>
      <c r="AX294" s="2"/>
      <c r="AY294" s="9">
        <f t="shared" si="373"/>
        <v>267</v>
      </c>
      <c r="AZ294" s="31">
        <f t="shared" si="374"/>
        <v>0</v>
      </c>
      <c r="BA294" s="31">
        <f t="shared" si="343"/>
        <v>87</v>
      </c>
      <c r="BB294" s="10">
        <f t="shared" si="415"/>
        <v>530</v>
      </c>
      <c r="BC294" s="28">
        <f t="shared" si="375"/>
        <v>30</v>
      </c>
      <c r="BD294" s="10">
        <f t="shared" si="376"/>
        <v>500</v>
      </c>
      <c r="BE294" s="10">
        <f t="shared" si="416"/>
        <v>500</v>
      </c>
      <c r="BF294" s="44">
        <f t="shared" si="377"/>
        <v>16500</v>
      </c>
      <c r="BG294" s="80">
        <f t="shared" si="378"/>
        <v>0</v>
      </c>
      <c r="BH294" s="118"/>
      <c r="BI294" s="9">
        <f t="shared" si="379"/>
        <v>0</v>
      </c>
      <c r="BJ294" s="28">
        <f t="shared" si="380"/>
        <v>0</v>
      </c>
      <c r="BK294" s="28">
        <f t="shared" si="381"/>
        <v>0</v>
      </c>
      <c r="BL294" s="28">
        <f t="shared" si="382"/>
        <v>0</v>
      </c>
      <c r="BM294" s="28">
        <f t="shared" si="383"/>
        <v>0</v>
      </c>
      <c r="BN294" s="28">
        <f t="shared" si="384"/>
        <v>0</v>
      </c>
      <c r="BO294" s="36">
        <f t="shared" si="385"/>
        <v>0</v>
      </c>
      <c r="BP294" s="80">
        <f t="shared" si="386"/>
        <v>0</v>
      </c>
      <c r="BQ294" s="9">
        <f t="shared" si="387"/>
        <v>0</v>
      </c>
      <c r="BR294" s="28">
        <f t="shared" si="388"/>
        <v>0</v>
      </c>
      <c r="BS294" s="28">
        <f t="shared" si="389"/>
        <v>0</v>
      </c>
      <c r="BT294" s="28">
        <f t="shared" si="390"/>
        <v>0</v>
      </c>
      <c r="BU294" s="28">
        <f t="shared" si="391"/>
        <v>0</v>
      </c>
      <c r="BV294" s="28">
        <f t="shared" si="392"/>
        <v>0</v>
      </c>
      <c r="BW294" s="36">
        <f t="shared" si="393"/>
        <v>0</v>
      </c>
      <c r="BX294" s="80">
        <f t="shared" si="394"/>
        <v>0</v>
      </c>
      <c r="BY294" s="9">
        <f t="shared" si="395"/>
        <v>0</v>
      </c>
      <c r="BZ294" s="28">
        <f t="shared" si="396"/>
        <v>0</v>
      </c>
      <c r="CA294" s="28">
        <f t="shared" si="397"/>
        <v>0</v>
      </c>
      <c r="CB294" s="28">
        <f t="shared" si="398"/>
        <v>0</v>
      </c>
      <c r="CC294" s="28">
        <f t="shared" si="399"/>
        <v>0</v>
      </c>
      <c r="CD294" s="28">
        <f t="shared" si="400"/>
        <v>0</v>
      </c>
      <c r="CE294" s="36">
        <f t="shared" si="401"/>
        <v>0</v>
      </c>
      <c r="CF294" s="80">
        <f t="shared" si="402"/>
        <v>0</v>
      </c>
      <c r="CG294" s="9">
        <f t="shared" si="403"/>
        <v>0</v>
      </c>
      <c r="CH294" s="28">
        <f t="shared" si="404"/>
        <v>0</v>
      </c>
      <c r="CI294" s="28">
        <f t="shared" si="405"/>
        <v>0</v>
      </c>
      <c r="CJ294" s="28">
        <f t="shared" si="406"/>
        <v>0</v>
      </c>
      <c r="CK294" s="28">
        <f t="shared" si="407"/>
        <v>0</v>
      </c>
      <c r="CL294" s="28">
        <f t="shared" si="408"/>
        <v>0</v>
      </c>
      <c r="CM294" s="36">
        <f t="shared" si="409"/>
        <v>0</v>
      </c>
      <c r="CN294" s="80">
        <f t="shared" si="410"/>
        <v>0</v>
      </c>
      <c r="CO294" s="9">
        <f t="shared" si="411"/>
        <v>0</v>
      </c>
      <c r="CP294" s="28">
        <f t="shared" si="412"/>
        <v>0</v>
      </c>
      <c r="CQ294" s="28">
        <f t="shared" si="334"/>
        <v>0</v>
      </c>
      <c r="CR294" s="28">
        <f t="shared" si="335"/>
        <v>0</v>
      </c>
      <c r="CS294" s="28">
        <f t="shared" si="336"/>
        <v>0</v>
      </c>
      <c r="CT294" s="28">
        <f t="shared" si="337"/>
        <v>0</v>
      </c>
      <c r="CU294" s="36">
        <f t="shared" si="338"/>
        <v>0</v>
      </c>
      <c r="CV294" s="122">
        <f t="shared" si="339"/>
        <v>0</v>
      </c>
      <c r="CW294" s="125">
        <f t="shared" si="340"/>
        <v>0</v>
      </c>
      <c r="CX294" s="138">
        <f t="shared" si="341"/>
        <v>530</v>
      </c>
    </row>
    <row r="295" spans="2:102" x14ac:dyDescent="0.3">
      <c r="B295" s="86">
        <v>268</v>
      </c>
      <c r="C295" s="155">
        <f t="shared" si="344"/>
        <v>530</v>
      </c>
      <c r="D295" s="10">
        <f t="shared" si="345"/>
        <v>30</v>
      </c>
      <c r="E295" s="10">
        <f t="shared" si="346"/>
        <v>500</v>
      </c>
      <c r="F295" s="10">
        <f t="shared" si="347"/>
        <v>0</v>
      </c>
      <c r="G295" s="10">
        <f t="shared" si="348"/>
        <v>500</v>
      </c>
      <c r="H295" s="10">
        <f t="shared" si="342"/>
        <v>16000</v>
      </c>
      <c r="I295" s="146">
        <f t="shared" si="413"/>
        <v>-500</v>
      </c>
      <c r="J295" s="147">
        <f t="shared" si="414"/>
        <v>-530</v>
      </c>
      <c r="S295" s="86">
        <v>268</v>
      </c>
      <c r="T295" s="9">
        <f t="shared" si="349"/>
        <v>0</v>
      </c>
      <c r="U295" s="10">
        <f t="shared" si="350"/>
        <v>0</v>
      </c>
      <c r="V295" s="10">
        <f t="shared" si="351"/>
        <v>0</v>
      </c>
      <c r="W295" s="10">
        <f t="shared" si="352"/>
        <v>0</v>
      </c>
      <c r="X295" s="10">
        <f t="shared" si="353"/>
        <v>0</v>
      </c>
      <c r="Y295" s="10">
        <f t="shared" si="354"/>
        <v>0</v>
      </c>
      <c r="Z295" s="10">
        <f t="shared" si="355"/>
        <v>0</v>
      </c>
      <c r="AA295" s="16">
        <f t="shared" si="356"/>
        <v>0</v>
      </c>
      <c r="AB295" s="6"/>
      <c r="AC295" s="9">
        <f t="shared" si="357"/>
        <v>0</v>
      </c>
      <c r="AD295" s="10">
        <f t="shared" si="358"/>
        <v>0</v>
      </c>
      <c r="AE295" s="10">
        <f t="shared" si="359"/>
        <v>0</v>
      </c>
      <c r="AF295" s="10">
        <f t="shared" si="360"/>
        <v>0</v>
      </c>
      <c r="AG295" s="10">
        <f t="shared" si="361"/>
        <v>0</v>
      </c>
      <c r="AH295" s="10">
        <f t="shared" si="362"/>
        <v>0</v>
      </c>
      <c r="AI295" s="10">
        <f t="shared" si="363"/>
        <v>0</v>
      </c>
      <c r="AJ295" s="16">
        <f t="shared" si="364"/>
        <v>0</v>
      </c>
      <c r="AK295" s="6"/>
      <c r="AL295" s="9">
        <f t="shared" si="365"/>
        <v>0</v>
      </c>
      <c r="AM295" s="10">
        <f t="shared" si="366"/>
        <v>0</v>
      </c>
      <c r="AN295" s="10">
        <f t="shared" si="367"/>
        <v>0</v>
      </c>
      <c r="AO295" s="10">
        <f t="shared" si="368"/>
        <v>0</v>
      </c>
      <c r="AP295" s="10">
        <f t="shared" si="369"/>
        <v>0</v>
      </c>
      <c r="AQ295" s="10">
        <f t="shared" si="370"/>
        <v>0</v>
      </c>
      <c r="AR295" s="10">
        <f t="shared" si="371"/>
        <v>0</v>
      </c>
      <c r="AS295" s="16">
        <f t="shared" si="372"/>
        <v>0</v>
      </c>
      <c r="AU295" s="2"/>
      <c r="AV295" s="2"/>
      <c r="AW295" s="2"/>
      <c r="AX295" s="2"/>
      <c r="AY295" s="9">
        <f t="shared" si="373"/>
        <v>268</v>
      </c>
      <c r="AZ295" s="31">
        <f t="shared" si="374"/>
        <v>0</v>
      </c>
      <c r="BA295" s="31">
        <f t="shared" si="343"/>
        <v>88</v>
      </c>
      <c r="BB295" s="10">
        <f t="shared" si="415"/>
        <v>530</v>
      </c>
      <c r="BC295" s="28">
        <f t="shared" si="375"/>
        <v>30</v>
      </c>
      <c r="BD295" s="10">
        <f t="shared" si="376"/>
        <v>500</v>
      </c>
      <c r="BE295" s="10">
        <f t="shared" si="416"/>
        <v>500</v>
      </c>
      <c r="BF295" s="44">
        <f t="shared" si="377"/>
        <v>16000</v>
      </c>
      <c r="BG295" s="80">
        <f t="shared" si="378"/>
        <v>0</v>
      </c>
      <c r="BH295" s="118"/>
      <c r="BI295" s="9">
        <f t="shared" si="379"/>
        <v>0</v>
      </c>
      <c r="BJ295" s="28">
        <f t="shared" si="380"/>
        <v>0</v>
      </c>
      <c r="BK295" s="28">
        <f t="shared" si="381"/>
        <v>0</v>
      </c>
      <c r="BL295" s="28">
        <f t="shared" si="382"/>
        <v>0</v>
      </c>
      <c r="BM295" s="28">
        <f t="shared" si="383"/>
        <v>0</v>
      </c>
      <c r="BN295" s="28">
        <f t="shared" si="384"/>
        <v>0</v>
      </c>
      <c r="BO295" s="36">
        <f t="shared" si="385"/>
        <v>0</v>
      </c>
      <c r="BP295" s="80">
        <f t="shared" si="386"/>
        <v>0</v>
      </c>
      <c r="BQ295" s="9">
        <f t="shared" si="387"/>
        <v>0</v>
      </c>
      <c r="BR295" s="28">
        <f t="shared" si="388"/>
        <v>0</v>
      </c>
      <c r="BS295" s="28">
        <f t="shared" si="389"/>
        <v>0</v>
      </c>
      <c r="BT295" s="28">
        <f t="shared" si="390"/>
        <v>0</v>
      </c>
      <c r="BU295" s="28">
        <f t="shared" si="391"/>
        <v>0</v>
      </c>
      <c r="BV295" s="28">
        <f t="shared" si="392"/>
        <v>0</v>
      </c>
      <c r="BW295" s="36">
        <f t="shared" si="393"/>
        <v>0</v>
      </c>
      <c r="BX295" s="80">
        <f t="shared" si="394"/>
        <v>0</v>
      </c>
      <c r="BY295" s="9">
        <f t="shared" si="395"/>
        <v>0</v>
      </c>
      <c r="BZ295" s="28">
        <f t="shared" si="396"/>
        <v>0</v>
      </c>
      <c r="CA295" s="28">
        <f t="shared" si="397"/>
        <v>0</v>
      </c>
      <c r="CB295" s="28">
        <f t="shared" si="398"/>
        <v>0</v>
      </c>
      <c r="CC295" s="28">
        <f t="shared" si="399"/>
        <v>0</v>
      </c>
      <c r="CD295" s="28">
        <f t="shared" si="400"/>
        <v>0</v>
      </c>
      <c r="CE295" s="36">
        <f t="shared" si="401"/>
        <v>0</v>
      </c>
      <c r="CF295" s="80">
        <f t="shared" si="402"/>
        <v>0</v>
      </c>
      <c r="CG295" s="9">
        <f t="shared" si="403"/>
        <v>0</v>
      </c>
      <c r="CH295" s="28">
        <f t="shared" si="404"/>
        <v>0</v>
      </c>
      <c r="CI295" s="28">
        <f t="shared" si="405"/>
        <v>0</v>
      </c>
      <c r="CJ295" s="28">
        <f t="shared" si="406"/>
        <v>0</v>
      </c>
      <c r="CK295" s="28">
        <f t="shared" si="407"/>
        <v>0</v>
      </c>
      <c r="CL295" s="28">
        <f t="shared" si="408"/>
        <v>0</v>
      </c>
      <c r="CM295" s="36">
        <f t="shared" si="409"/>
        <v>0</v>
      </c>
      <c r="CN295" s="80">
        <f t="shared" si="410"/>
        <v>0</v>
      </c>
      <c r="CO295" s="9">
        <f t="shared" si="411"/>
        <v>0</v>
      </c>
      <c r="CP295" s="28">
        <f t="shared" si="412"/>
        <v>0</v>
      </c>
      <c r="CQ295" s="28">
        <f t="shared" si="334"/>
        <v>0</v>
      </c>
      <c r="CR295" s="28">
        <f t="shared" si="335"/>
        <v>0</v>
      </c>
      <c r="CS295" s="28">
        <f t="shared" si="336"/>
        <v>0</v>
      </c>
      <c r="CT295" s="28">
        <f t="shared" si="337"/>
        <v>0</v>
      </c>
      <c r="CU295" s="36">
        <f t="shared" si="338"/>
        <v>0</v>
      </c>
      <c r="CV295" s="122">
        <f t="shared" si="339"/>
        <v>0</v>
      </c>
      <c r="CW295" s="125">
        <f t="shared" si="340"/>
        <v>0</v>
      </c>
      <c r="CX295" s="138">
        <f t="shared" si="341"/>
        <v>530</v>
      </c>
    </row>
    <row r="296" spans="2:102" x14ac:dyDescent="0.3">
      <c r="B296" s="86">
        <v>269</v>
      </c>
      <c r="C296" s="155">
        <f t="shared" si="344"/>
        <v>530</v>
      </c>
      <c r="D296" s="10">
        <f t="shared" si="345"/>
        <v>30</v>
      </c>
      <c r="E296" s="10">
        <f t="shared" si="346"/>
        <v>500</v>
      </c>
      <c r="F296" s="10">
        <f t="shared" si="347"/>
        <v>0</v>
      </c>
      <c r="G296" s="10">
        <f t="shared" si="348"/>
        <v>500</v>
      </c>
      <c r="H296" s="10">
        <f t="shared" si="342"/>
        <v>15500</v>
      </c>
      <c r="I296" s="146">
        <f t="shared" si="413"/>
        <v>-500</v>
      </c>
      <c r="J296" s="147">
        <f t="shared" si="414"/>
        <v>-530</v>
      </c>
      <c r="S296" s="86">
        <v>269</v>
      </c>
      <c r="T296" s="9">
        <f t="shared" si="349"/>
        <v>0</v>
      </c>
      <c r="U296" s="10">
        <f t="shared" si="350"/>
        <v>0</v>
      </c>
      <c r="V296" s="10">
        <f t="shared" si="351"/>
        <v>0</v>
      </c>
      <c r="W296" s="10">
        <f t="shared" si="352"/>
        <v>0</v>
      </c>
      <c r="X296" s="10">
        <f t="shared" si="353"/>
        <v>0</v>
      </c>
      <c r="Y296" s="10">
        <f t="shared" si="354"/>
        <v>0</v>
      </c>
      <c r="Z296" s="10">
        <f t="shared" si="355"/>
        <v>0</v>
      </c>
      <c r="AA296" s="16">
        <f t="shared" si="356"/>
        <v>0</v>
      </c>
      <c r="AB296" s="6"/>
      <c r="AC296" s="9">
        <f t="shared" si="357"/>
        <v>0</v>
      </c>
      <c r="AD296" s="10">
        <f t="shared" si="358"/>
        <v>0</v>
      </c>
      <c r="AE296" s="10">
        <f t="shared" si="359"/>
        <v>0</v>
      </c>
      <c r="AF296" s="10">
        <f t="shared" si="360"/>
        <v>0</v>
      </c>
      <c r="AG296" s="10">
        <f t="shared" si="361"/>
        <v>0</v>
      </c>
      <c r="AH296" s="10">
        <f t="shared" si="362"/>
        <v>0</v>
      </c>
      <c r="AI296" s="10">
        <f t="shared" si="363"/>
        <v>0</v>
      </c>
      <c r="AJ296" s="16">
        <f t="shared" si="364"/>
        <v>0</v>
      </c>
      <c r="AK296" s="6"/>
      <c r="AL296" s="9">
        <f t="shared" si="365"/>
        <v>0</v>
      </c>
      <c r="AM296" s="10">
        <f t="shared" si="366"/>
        <v>0</v>
      </c>
      <c r="AN296" s="10">
        <f t="shared" si="367"/>
        <v>0</v>
      </c>
      <c r="AO296" s="10">
        <f t="shared" si="368"/>
        <v>0</v>
      </c>
      <c r="AP296" s="10">
        <f t="shared" si="369"/>
        <v>0</v>
      </c>
      <c r="AQ296" s="10">
        <f t="shared" si="370"/>
        <v>0</v>
      </c>
      <c r="AR296" s="10">
        <f t="shared" si="371"/>
        <v>0</v>
      </c>
      <c r="AS296" s="16">
        <f t="shared" si="372"/>
        <v>0</v>
      </c>
      <c r="AU296" s="2"/>
      <c r="AV296" s="2"/>
      <c r="AW296" s="2"/>
      <c r="AX296" s="2"/>
      <c r="AY296" s="9">
        <f t="shared" si="373"/>
        <v>269</v>
      </c>
      <c r="AZ296" s="31">
        <f t="shared" si="374"/>
        <v>0</v>
      </c>
      <c r="BA296" s="31">
        <f t="shared" si="343"/>
        <v>89</v>
      </c>
      <c r="BB296" s="10">
        <f t="shared" si="415"/>
        <v>530</v>
      </c>
      <c r="BC296" s="28">
        <f t="shared" si="375"/>
        <v>30</v>
      </c>
      <c r="BD296" s="10">
        <f t="shared" si="376"/>
        <v>500</v>
      </c>
      <c r="BE296" s="10">
        <f t="shared" si="416"/>
        <v>500</v>
      </c>
      <c r="BF296" s="44">
        <f t="shared" si="377"/>
        <v>15500</v>
      </c>
      <c r="BG296" s="80">
        <f t="shared" si="378"/>
        <v>0</v>
      </c>
      <c r="BH296" s="118"/>
      <c r="BI296" s="9">
        <f t="shared" si="379"/>
        <v>0</v>
      </c>
      <c r="BJ296" s="28">
        <f t="shared" si="380"/>
        <v>0</v>
      </c>
      <c r="BK296" s="28">
        <f t="shared" si="381"/>
        <v>0</v>
      </c>
      <c r="BL296" s="28">
        <f t="shared" si="382"/>
        <v>0</v>
      </c>
      <c r="BM296" s="28">
        <f t="shared" si="383"/>
        <v>0</v>
      </c>
      <c r="BN296" s="28">
        <f t="shared" si="384"/>
        <v>0</v>
      </c>
      <c r="BO296" s="36">
        <f t="shared" si="385"/>
        <v>0</v>
      </c>
      <c r="BP296" s="80">
        <f t="shared" si="386"/>
        <v>0</v>
      </c>
      <c r="BQ296" s="9">
        <f t="shared" si="387"/>
        <v>0</v>
      </c>
      <c r="BR296" s="28">
        <f t="shared" si="388"/>
        <v>0</v>
      </c>
      <c r="BS296" s="28">
        <f t="shared" si="389"/>
        <v>0</v>
      </c>
      <c r="BT296" s="28">
        <f t="shared" si="390"/>
        <v>0</v>
      </c>
      <c r="BU296" s="28">
        <f t="shared" si="391"/>
        <v>0</v>
      </c>
      <c r="BV296" s="28">
        <f t="shared" si="392"/>
        <v>0</v>
      </c>
      <c r="BW296" s="36">
        <f t="shared" si="393"/>
        <v>0</v>
      </c>
      <c r="BX296" s="80">
        <f t="shared" si="394"/>
        <v>0</v>
      </c>
      <c r="BY296" s="9">
        <f t="shared" si="395"/>
        <v>0</v>
      </c>
      <c r="BZ296" s="28">
        <f t="shared" si="396"/>
        <v>0</v>
      </c>
      <c r="CA296" s="28">
        <f t="shared" si="397"/>
        <v>0</v>
      </c>
      <c r="CB296" s="28">
        <f t="shared" si="398"/>
        <v>0</v>
      </c>
      <c r="CC296" s="28">
        <f t="shared" si="399"/>
        <v>0</v>
      </c>
      <c r="CD296" s="28">
        <f t="shared" si="400"/>
        <v>0</v>
      </c>
      <c r="CE296" s="36">
        <f t="shared" si="401"/>
        <v>0</v>
      </c>
      <c r="CF296" s="80">
        <f t="shared" si="402"/>
        <v>0</v>
      </c>
      <c r="CG296" s="9">
        <f t="shared" si="403"/>
        <v>0</v>
      </c>
      <c r="CH296" s="28">
        <f t="shared" si="404"/>
        <v>0</v>
      </c>
      <c r="CI296" s="28">
        <f t="shared" si="405"/>
        <v>0</v>
      </c>
      <c r="CJ296" s="28">
        <f t="shared" si="406"/>
        <v>0</v>
      </c>
      <c r="CK296" s="28">
        <f t="shared" si="407"/>
        <v>0</v>
      </c>
      <c r="CL296" s="28">
        <f t="shared" si="408"/>
        <v>0</v>
      </c>
      <c r="CM296" s="36">
        <f t="shared" si="409"/>
        <v>0</v>
      </c>
      <c r="CN296" s="80">
        <f t="shared" si="410"/>
        <v>0</v>
      </c>
      <c r="CO296" s="9">
        <f t="shared" si="411"/>
        <v>0</v>
      </c>
      <c r="CP296" s="28">
        <f t="shared" si="412"/>
        <v>0</v>
      </c>
      <c r="CQ296" s="28">
        <f t="shared" si="334"/>
        <v>0</v>
      </c>
      <c r="CR296" s="28">
        <f t="shared" si="335"/>
        <v>0</v>
      </c>
      <c r="CS296" s="28">
        <f t="shared" si="336"/>
        <v>0</v>
      </c>
      <c r="CT296" s="28">
        <f t="shared" si="337"/>
        <v>0</v>
      </c>
      <c r="CU296" s="36">
        <f t="shared" si="338"/>
        <v>0</v>
      </c>
      <c r="CV296" s="122">
        <f t="shared" si="339"/>
        <v>0</v>
      </c>
      <c r="CW296" s="125">
        <f t="shared" si="340"/>
        <v>0</v>
      </c>
      <c r="CX296" s="138">
        <f t="shared" si="341"/>
        <v>530</v>
      </c>
    </row>
    <row r="297" spans="2:102" x14ac:dyDescent="0.3">
      <c r="B297" s="86">
        <v>270</v>
      </c>
      <c r="C297" s="155">
        <f t="shared" si="344"/>
        <v>530</v>
      </c>
      <c r="D297" s="10">
        <f t="shared" si="345"/>
        <v>30</v>
      </c>
      <c r="E297" s="10">
        <f t="shared" si="346"/>
        <v>500</v>
      </c>
      <c r="F297" s="10">
        <f t="shared" si="347"/>
        <v>0</v>
      </c>
      <c r="G297" s="10">
        <f t="shared" si="348"/>
        <v>500</v>
      </c>
      <c r="H297" s="10">
        <f t="shared" si="342"/>
        <v>15000</v>
      </c>
      <c r="I297" s="146">
        <f t="shared" si="413"/>
        <v>-500</v>
      </c>
      <c r="J297" s="147">
        <f t="shared" si="414"/>
        <v>-530</v>
      </c>
      <c r="S297" s="86">
        <v>270</v>
      </c>
      <c r="T297" s="9">
        <f t="shared" si="349"/>
        <v>0</v>
      </c>
      <c r="U297" s="10">
        <f t="shared" si="350"/>
        <v>0</v>
      </c>
      <c r="V297" s="10">
        <f t="shared" si="351"/>
        <v>0</v>
      </c>
      <c r="W297" s="10">
        <f t="shared" si="352"/>
        <v>0</v>
      </c>
      <c r="X297" s="10">
        <f t="shared" si="353"/>
        <v>0</v>
      </c>
      <c r="Y297" s="10">
        <f t="shared" si="354"/>
        <v>0</v>
      </c>
      <c r="Z297" s="10">
        <f t="shared" si="355"/>
        <v>0</v>
      </c>
      <c r="AA297" s="16">
        <f t="shared" si="356"/>
        <v>0</v>
      </c>
      <c r="AB297" s="6"/>
      <c r="AC297" s="9">
        <f t="shared" si="357"/>
        <v>0</v>
      </c>
      <c r="AD297" s="10">
        <f t="shared" si="358"/>
        <v>0</v>
      </c>
      <c r="AE297" s="10">
        <f t="shared" si="359"/>
        <v>0</v>
      </c>
      <c r="AF297" s="10">
        <f t="shared" si="360"/>
        <v>0</v>
      </c>
      <c r="AG297" s="10">
        <f t="shared" si="361"/>
        <v>0</v>
      </c>
      <c r="AH297" s="10">
        <f t="shared" si="362"/>
        <v>0</v>
      </c>
      <c r="AI297" s="10">
        <f t="shared" si="363"/>
        <v>0</v>
      </c>
      <c r="AJ297" s="16">
        <f t="shared" si="364"/>
        <v>0</v>
      </c>
      <c r="AK297" s="6"/>
      <c r="AL297" s="9">
        <f t="shared" si="365"/>
        <v>0</v>
      </c>
      <c r="AM297" s="10">
        <f t="shared" si="366"/>
        <v>0</v>
      </c>
      <c r="AN297" s="10">
        <f t="shared" si="367"/>
        <v>0</v>
      </c>
      <c r="AO297" s="10">
        <f t="shared" si="368"/>
        <v>0</v>
      </c>
      <c r="AP297" s="10">
        <f t="shared" si="369"/>
        <v>0</v>
      </c>
      <c r="AQ297" s="10">
        <f t="shared" si="370"/>
        <v>0</v>
      </c>
      <c r="AR297" s="10">
        <f t="shared" si="371"/>
        <v>0</v>
      </c>
      <c r="AS297" s="16">
        <f t="shared" si="372"/>
        <v>0</v>
      </c>
      <c r="AU297" s="2"/>
      <c r="AV297" s="2"/>
      <c r="AW297" s="2"/>
      <c r="AX297" s="2"/>
      <c r="AY297" s="9">
        <f t="shared" si="373"/>
        <v>270</v>
      </c>
      <c r="AZ297" s="31">
        <f t="shared" si="374"/>
        <v>0</v>
      </c>
      <c r="BA297" s="31">
        <f t="shared" si="343"/>
        <v>90</v>
      </c>
      <c r="BB297" s="10">
        <f t="shared" si="415"/>
        <v>530</v>
      </c>
      <c r="BC297" s="28">
        <f t="shared" si="375"/>
        <v>30</v>
      </c>
      <c r="BD297" s="10">
        <f t="shared" si="376"/>
        <v>500</v>
      </c>
      <c r="BE297" s="10">
        <f t="shared" si="416"/>
        <v>500</v>
      </c>
      <c r="BF297" s="44">
        <f t="shared" si="377"/>
        <v>15000</v>
      </c>
      <c r="BG297" s="80">
        <f t="shared" si="378"/>
        <v>0</v>
      </c>
      <c r="BH297" s="118"/>
      <c r="BI297" s="9">
        <f t="shared" si="379"/>
        <v>0</v>
      </c>
      <c r="BJ297" s="28">
        <f t="shared" si="380"/>
        <v>0</v>
      </c>
      <c r="BK297" s="28">
        <f t="shared" si="381"/>
        <v>0</v>
      </c>
      <c r="BL297" s="28">
        <f t="shared" si="382"/>
        <v>0</v>
      </c>
      <c r="BM297" s="28">
        <f t="shared" si="383"/>
        <v>0</v>
      </c>
      <c r="BN297" s="28">
        <f t="shared" si="384"/>
        <v>0</v>
      </c>
      <c r="BO297" s="36">
        <f t="shared" si="385"/>
        <v>0</v>
      </c>
      <c r="BP297" s="80">
        <f t="shared" si="386"/>
        <v>0</v>
      </c>
      <c r="BQ297" s="9">
        <f t="shared" si="387"/>
        <v>0</v>
      </c>
      <c r="BR297" s="28">
        <f t="shared" si="388"/>
        <v>0</v>
      </c>
      <c r="BS297" s="28">
        <f t="shared" si="389"/>
        <v>0</v>
      </c>
      <c r="BT297" s="28">
        <f t="shared" si="390"/>
        <v>0</v>
      </c>
      <c r="BU297" s="28">
        <f t="shared" si="391"/>
        <v>0</v>
      </c>
      <c r="BV297" s="28">
        <f t="shared" si="392"/>
        <v>0</v>
      </c>
      <c r="BW297" s="36">
        <f t="shared" si="393"/>
        <v>0</v>
      </c>
      <c r="BX297" s="80">
        <f t="shared" si="394"/>
        <v>0</v>
      </c>
      <c r="BY297" s="9">
        <f t="shared" si="395"/>
        <v>0</v>
      </c>
      <c r="BZ297" s="28">
        <f t="shared" si="396"/>
        <v>0</v>
      </c>
      <c r="CA297" s="28">
        <f t="shared" si="397"/>
        <v>0</v>
      </c>
      <c r="CB297" s="28">
        <f t="shared" si="398"/>
        <v>0</v>
      </c>
      <c r="CC297" s="28">
        <f t="shared" si="399"/>
        <v>0</v>
      </c>
      <c r="CD297" s="28">
        <f t="shared" si="400"/>
        <v>0</v>
      </c>
      <c r="CE297" s="36">
        <f t="shared" si="401"/>
        <v>0</v>
      </c>
      <c r="CF297" s="80">
        <f t="shared" si="402"/>
        <v>0</v>
      </c>
      <c r="CG297" s="9">
        <f t="shared" si="403"/>
        <v>0</v>
      </c>
      <c r="CH297" s="28">
        <f t="shared" si="404"/>
        <v>0</v>
      </c>
      <c r="CI297" s="28">
        <f t="shared" si="405"/>
        <v>0</v>
      </c>
      <c r="CJ297" s="28">
        <f t="shared" si="406"/>
        <v>0</v>
      </c>
      <c r="CK297" s="28">
        <f t="shared" si="407"/>
        <v>0</v>
      </c>
      <c r="CL297" s="28">
        <f t="shared" si="408"/>
        <v>0</v>
      </c>
      <c r="CM297" s="36">
        <f t="shared" si="409"/>
        <v>0</v>
      </c>
      <c r="CN297" s="80">
        <f t="shared" si="410"/>
        <v>0</v>
      </c>
      <c r="CO297" s="9">
        <f t="shared" si="411"/>
        <v>0</v>
      </c>
      <c r="CP297" s="28">
        <f t="shared" si="412"/>
        <v>0</v>
      </c>
      <c r="CQ297" s="28">
        <f t="shared" si="334"/>
        <v>0</v>
      </c>
      <c r="CR297" s="28">
        <f t="shared" si="335"/>
        <v>0</v>
      </c>
      <c r="CS297" s="28">
        <f t="shared" si="336"/>
        <v>0</v>
      </c>
      <c r="CT297" s="28">
        <f t="shared" si="337"/>
        <v>0</v>
      </c>
      <c r="CU297" s="36">
        <f t="shared" si="338"/>
        <v>0</v>
      </c>
      <c r="CV297" s="122">
        <f t="shared" si="339"/>
        <v>0</v>
      </c>
      <c r="CW297" s="125">
        <f t="shared" si="340"/>
        <v>0</v>
      </c>
      <c r="CX297" s="138">
        <f t="shared" si="341"/>
        <v>530</v>
      </c>
    </row>
    <row r="298" spans="2:102" x14ac:dyDescent="0.3">
      <c r="B298" s="86">
        <v>271</v>
      </c>
      <c r="C298" s="155">
        <f t="shared" si="344"/>
        <v>530</v>
      </c>
      <c r="D298" s="10">
        <f t="shared" si="345"/>
        <v>30</v>
      </c>
      <c r="E298" s="10">
        <f t="shared" si="346"/>
        <v>500</v>
      </c>
      <c r="F298" s="10">
        <f t="shared" si="347"/>
        <v>0</v>
      </c>
      <c r="G298" s="10">
        <f t="shared" si="348"/>
        <v>500</v>
      </c>
      <c r="H298" s="10">
        <f t="shared" si="342"/>
        <v>14500</v>
      </c>
      <c r="I298" s="146">
        <f t="shared" si="413"/>
        <v>-500</v>
      </c>
      <c r="J298" s="147">
        <f t="shared" si="414"/>
        <v>-530</v>
      </c>
      <c r="S298" s="86">
        <v>271</v>
      </c>
      <c r="T298" s="9">
        <f t="shared" si="349"/>
        <v>0</v>
      </c>
      <c r="U298" s="10">
        <f t="shared" si="350"/>
        <v>0</v>
      </c>
      <c r="V298" s="10">
        <f t="shared" si="351"/>
        <v>0</v>
      </c>
      <c r="W298" s="10">
        <f t="shared" si="352"/>
        <v>0</v>
      </c>
      <c r="X298" s="10">
        <f t="shared" si="353"/>
        <v>0</v>
      </c>
      <c r="Y298" s="10">
        <f t="shared" si="354"/>
        <v>0</v>
      </c>
      <c r="Z298" s="10">
        <f t="shared" si="355"/>
        <v>0</v>
      </c>
      <c r="AA298" s="16">
        <f t="shared" si="356"/>
        <v>0</v>
      </c>
      <c r="AB298" s="6"/>
      <c r="AC298" s="9">
        <f t="shared" si="357"/>
        <v>0</v>
      </c>
      <c r="AD298" s="10">
        <f t="shared" si="358"/>
        <v>0</v>
      </c>
      <c r="AE298" s="10">
        <f t="shared" si="359"/>
        <v>0</v>
      </c>
      <c r="AF298" s="10">
        <f t="shared" si="360"/>
        <v>0</v>
      </c>
      <c r="AG298" s="10">
        <f t="shared" si="361"/>
        <v>0</v>
      </c>
      <c r="AH298" s="10">
        <f t="shared" si="362"/>
        <v>0</v>
      </c>
      <c r="AI298" s="10">
        <f t="shared" si="363"/>
        <v>0</v>
      </c>
      <c r="AJ298" s="16">
        <f t="shared" si="364"/>
        <v>0</v>
      </c>
      <c r="AK298" s="6"/>
      <c r="AL298" s="9">
        <f t="shared" si="365"/>
        <v>0</v>
      </c>
      <c r="AM298" s="10">
        <f t="shared" si="366"/>
        <v>0</v>
      </c>
      <c r="AN298" s="10">
        <f t="shared" si="367"/>
        <v>0</v>
      </c>
      <c r="AO298" s="10">
        <f t="shared" si="368"/>
        <v>0</v>
      </c>
      <c r="AP298" s="10">
        <f t="shared" si="369"/>
        <v>0</v>
      </c>
      <c r="AQ298" s="10">
        <f t="shared" si="370"/>
        <v>0</v>
      </c>
      <c r="AR298" s="10">
        <f t="shared" si="371"/>
        <v>0</v>
      </c>
      <c r="AS298" s="16">
        <f t="shared" si="372"/>
        <v>0</v>
      </c>
      <c r="AU298" s="2"/>
      <c r="AV298" s="2"/>
      <c r="AW298" s="2"/>
      <c r="AX298" s="2"/>
      <c r="AY298" s="9">
        <f t="shared" si="373"/>
        <v>271</v>
      </c>
      <c r="AZ298" s="31">
        <f t="shared" si="374"/>
        <v>0</v>
      </c>
      <c r="BA298" s="31">
        <f t="shared" si="343"/>
        <v>91</v>
      </c>
      <c r="BB298" s="10">
        <f t="shared" si="415"/>
        <v>530</v>
      </c>
      <c r="BC298" s="28">
        <f t="shared" si="375"/>
        <v>30</v>
      </c>
      <c r="BD298" s="10">
        <f t="shared" si="376"/>
        <v>500</v>
      </c>
      <c r="BE298" s="10">
        <f t="shared" si="416"/>
        <v>500</v>
      </c>
      <c r="BF298" s="44">
        <f t="shared" si="377"/>
        <v>14500</v>
      </c>
      <c r="BG298" s="80">
        <f t="shared" si="378"/>
        <v>0</v>
      </c>
      <c r="BH298" s="118"/>
      <c r="BI298" s="9">
        <f t="shared" si="379"/>
        <v>0</v>
      </c>
      <c r="BJ298" s="28">
        <f t="shared" si="380"/>
        <v>0</v>
      </c>
      <c r="BK298" s="28">
        <f t="shared" si="381"/>
        <v>0</v>
      </c>
      <c r="BL298" s="28">
        <f t="shared" si="382"/>
        <v>0</v>
      </c>
      <c r="BM298" s="28">
        <f t="shared" si="383"/>
        <v>0</v>
      </c>
      <c r="BN298" s="28">
        <f t="shared" si="384"/>
        <v>0</v>
      </c>
      <c r="BO298" s="36">
        <f t="shared" si="385"/>
        <v>0</v>
      </c>
      <c r="BP298" s="80">
        <f t="shared" si="386"/>
        <v>0</v>
      </c>
      <c r="BQ298" s="9">
        <f t="shared" si="387"/>
        <v>0</v>
      </c>
      <c r="BR298" s="28">
        <f t="shared" si="388"/>
        <v>0</v>
      </c>
      <c r="BS298" s="28">
        <f t="shared" si="389"/>
        <v>0</v>
      </c>
      <c r="BT298" s="28">
        <f t="shared" si="390"/>
        <v>0</v>
      </c>
      <c r="BU298" s="28">
        <f t="shared" si="391"/>
        <v>0</v>
      </c>
      <c r="BV298" s="28">
        <f t="shared" si="392"/>
        <v>0</v>
      </c>
      <c r="BW298" s="36">
        <f t="shared" si="393"/>
        <v>0</v>
      </c>
      <c r="BX298" s="80">
        <f t="shared" si="394"/>
        <v>0</v>
      </c>
      <c r="BY298" s="9">
        <f t="shared" si="395"/>
        <v>0</v>
      </c>
      <c r="BZ298" s="28">
        <f t="shared" si="396"/>
        <v>0</v>
      </c>
      <c r="CA298" s="28">
        <f t="shared" si="397"/>
        <v>0</v>
      </c>
      <c r="CB298" s="28">
        <f t="shared" si="398"/>
        <v>0</v>
      </c>
      <c r="CC298" s="28">
        <f t="shared" si="399"/>
        <v>0</v>
      </c>
      <c r="CD298" s="28">
        <f t="shared" si="400"/>
        <v>0</v>
      </c>
      <c r="CE298" s="36">
        <f t="shared" si="401"/>
        <v>0</v>
      </c>
      <c r="CF298" s="80">
        <f t="shared" si="402"/>
        <v>0</v>
      </c>
      <c r="CG298" s="9">
        <f t="shared" si="403"/>
        <v>0</v>
      </c>
      <c r="CH298" s="28">
        <f t="shared" si="404"/>
        <v>0</v>
      </c>
      <c r="CI298" s="28">
        <f t="shared" si="405"/>
        <v>0</v>
      </c>
      <c r="CJ298" s="28">
        <f t="shared" si="406"/>
        <v>0</v>
      </c>
      <c r="CK298" s="28">
        <f t="shared" si="407"/>
        <v>0</v>
      </c>
      <c r="CL298" s="28">
        <f t="shared" si="408"/>
        <v>0</v>
      </c>
      <c r="CM298" s="36">
        <f t="shared" si="409"/>
        <v>0</v>
      </c>
      <c r="CN298" s="80">
        <f t="shared" si="410"/>
        <v>0</v>
      </c>
      <c r="CO298" s="9">
        <f t="shared" si="411"/>
        <v>0</v>
      </c>
      <c r="CP298" s="28">
        <f t="shared" si="412"/>
        <v>0</v>
      </c>
      <c r="CQ298" s="28">
        <f t="shared" si="334"/>
        <v>0</v>
      </c>
      <c r="CR298" s="28">
        <f t="shared" si="335"/>
        <v>0</v>
      </c>
      <c r="CS298" s="28">
        <f t="shared" si="336"/>
        <v>0</v>
      </c>
      <c r="CT298" s="28">
        <f t="shared" si="337"/>
        <v>0</v>
      </c>
      <c r="CU298" s="36">
        <f t="shared" si="338"/>
        <v>0</v>
      </c>
      <c r="CV298" s="122">
        <f t="shared" si="339"/>
        <v>0</v>
      </c>
      <c r="CW298" s="125">
        <f t="shared" si="340"/>
        <v>0</v>
      </c>
      <c r="CX298" s="138">
        <f t="shared" si="341"/>
        <v>530</v>
      </c>
    </row>
    <row r="299" spans="2:102" x14ac:dyDescent="0.3">
      <c r="B299" s="86">
        <v>272</v>
      </c>
      <c r="C299" s="155">
        <f t="shared" si="344"/>
        <v>530</v>
      </c>
      <c r="D299" s="10">
        <f t="shared" si="345"/>
        <v>30</v>
      </c>
      <c r="E299" s="10">
        <f t="shared" si="346"/>
        <v>500</v>
      </c>
      <c r="F299" s="10">
        <f t="shared" si="347"/>
        <v>0</v>
      </c>
      <c r="G299" s="10">
        <f t="shared" si="348"/>
        <v>500</v>
      </c>
      <c r="H299" s="10">
        <f t="shared" si="342"/>
        <v>14000</v>
      </c>
      <c r="I299" s="146">
        <f t="shared" si="413"/>
        <v>-500</v>
      </c>
      <c r="J299" s="147">
        <f t="shared" si="414"/>
        <v>-530</v>
      </c>
      <c r="S299" s="86">
        <v>272</v>
      </c>
      <c r="T299" s="9">
        <f t="shared" si="349"/>
        <v>0</v>
      </c>
      <c r="U299" s="10">
        <f t="shared" si="350"/>
        <v>0</v>
      </c>
      <c r="V299" s="10">
        <f t="shared" si="351"/>
        <v>0</v>
      </c>
      <c r="W299" s="10">
        <f t="shared" si="352"/>
        <v>0</v>
      </c>
      <c r="X299" s="10">
        <f t="shared" si="353"/>
        <v>0</v>
      </c>
      <c r="Y299" s="10">
        <f t="shared" si="354"/>
        <v>0</v>
      </c>
      <c r="Z299" s="10">
        <f t="shared" si="355"/>
        <v>0</v>
      </c>
      <c r="AA299" s="16">
        <f t="shared" si="356"/>
        <v>0</v>
      </c>
      <c r="AB299" s="6"/>
      <c r="AC299" s="9">
        <f t="shared" si="357"/>
        <v>0</v>
      </c>
      <c r="AD299" s="10">
        <f t="shared" si="358"/>
        <v>0</v>
      </c>
      <c r="AE299" s="10">
        <f t="shared" si="359"/>
        <v>0</v>
      </c>
      <c r="AF299" s="10">
        <f t="shared" si="360"/>
        <v>0</v>
      </c>
      <c r="AG299" s="10">
        <f t="shared" si="361"/>
        <v>0</v>
      </c>
      <c r="AH299" s="10">
        <f t="shared" si="362"/>
        <v>0</v>
      </c>
      <c r="AI299" s="10">
        <f t="shared" si="363"/>
        <v>0</v>
      </c>
      <c r="AJ299" s="16">
        <f t="shared" si="364"/>
        <v>0</v>
      </c>
      <c r="AK299" s="6"/>
      <c r="AL299" s="9">
        <f t="shared" si="365"/>
        <v>0</v>
      </c>
      <c r="AM299" s="10">
        <f t="shared" si="366"/>
        <v>0</v>
      </c>
      <c r="AN299" s="10">
        <f t="shared" si="367"/>
        <v>0</v>
      </c>
      <c r="AO299" s="10">
        <f t="shared" si="368"/>
        <v>0</v>
      </c>
      <c r="AP299" s="10">
        <f t="shared" si="369"/>
        <v>0</v>
      </c>
      <c r="AQ299" s="10">
        <f t="shared" si="370"/>
        <v>0</v>
      </c>
      <c r="AR299" s="10">
        <f t="shared" si="371"/>
        <v>0</v>
      </c>
      <c r="AS299" s="16">
        <f t="shared" si="372"/>
        <v>0</v>
      </c>
      <c r="AU299" s="2"/>
      <c r="AV299" s="2"/>
      <c r="AW299" s="2"/>
      <c r="AX299" s="2"/>
      <c r="AY299" s="9">
        <f t="shared" si="373"/>
        <v>272</v>
      </c>
      <c r="AZ299" s="31">
        <f t="shared" si="374"/>
        <v>0</v>
      </c>
      <c r="BA299" s="31">
        <f t="shared" si="343"/>
        <v>92</v>
      </c>
      <c r="BB299" s="10">
        <f t="shared" si="415"/>
        <v>530</v>
      </c>
      <c r="BC299" s="28">
        <f t="shared" si="375"/>
        <v>30</v>
      </c>
      <c r="BD299" s="10">
        <f t="shared" si="376"/>
        <v>500</v>
      </c>
      <c r="BE299" s="10">
        <f t="shared" si="416"/>
        <v>500</v>
      </c>
      <c r="BF299" s="44">
        <f t="shared" si="377"/>
        <v>14000</v>
      </c>
      <c r="BG299" s="80">
        <f t="shared" si="378"/>
        <v>0</v>
      </c>
      <c r="BH299" s="118"/>
      <c r="BI299" s="9">
        <f t="shared" si="379"/>
        <v>0</v>
      </c>
      <c r="BJ299" s="28">
        <f t="shared" si="380"/>
        <v>0</v>
      </c>
      <c r="BK299" s="28">
        <f t="shared" si="381"/>
        <v>0</v>
      </c>
      <c r="BL299" s="28">
        <f t="shared" si="382"/>
        <v>0</v>
      </c>
      <c r="BM299" s="28">
        <f t="shared" si="383"/>
        <v>0</v>
      </c>
      <c r="BN299" s="28">
        <f t="shared" si="384"/>
        <v>0</v>
      </c>
      <c r="BO299" s="36">
        <f t="shared" si="385"/>
        <v>0</v>
      </c>
      <c r="BP299" s="80">
        <f t="shared" si="386"/>
        <v>0</v>
      </c>
      <c r="BQ299" s="9">
        <f t="shared" si="387"/>
        <v>0</v>
      </c>
      <c r="BR299" s="28">
        <f t="shared" si="388"/>
        <v>0</v>
      </c>
      <c r="BS299" s="28">
        <f t="shared" si="389"/>
        <v>0</v>
      </c>
      <c r="BT299" s="28">
        <f t="shared" si="390"/>
        <v>0</v>
      </c>
      <c r="BU299" s="28">
        <f t="shared" si="391"/>
        <v>0</v>
      </c>
      <c r="BV299" s="28">
        <f t="shared" si="392"/>
        <v>0</v>
      </c>
      <c r="BW299" s="36">
        <f t="shared" si="393"/>
        <v>0</v>
      </c>
      <c r="BX299" s="80">
        <f t="shared" si="394"/>
        <v>0</v>
      </c>
      <c r="BY299" s="9">
        <f t="shared" si="395"/>
        <v>0</v>
      </c>
      <c r="BZ299" s="28">
        <f t="shared" si="396"/>
        <v>0</v>
      </c>
      <c r="CA299" s="28">
        <f t="shared" si="397"/>
        <v>0</v>
      </c>
      <c r="CB299" s="28">
        <f t="shared" si="398"/>
        <v>0</v>
      </c>
      <c r="CC299" s="28">
        <f t="shared" si="399"/>
        <v>0</v>
      </c>
      <c r="CD299" s="28">
        <f t="shared" si="400"/>
        <v>0</v>
      </c>
      <c r="CE299" s="36">
        <f t="shared" si="401"/>
        <v>0</v>
      </c>
      <c r="CF299" s="80">
        <f t="shared" si="402"/>
        <v>0</v>
      </c>
      <c r="CG299" s="9">
        <f t="shared" si="403"/>
        <v>0</v>
      </c>
      <c r="CH299" s="28">
        <f t="shared" si="404"/>
        <v>0</v>
      </c>
      <c r="CI299" s="28">
        <f t="shared" si="405"/>
        <v>0</v>
      </c>
      <c r="CJ299" s="28">
        <f t="shared" si="406"/>
        <v>0</v>
      </c>
      <c r="CK299" s="28">
        <f t="shared" si="407"/>
        <v>0</v>
      </c>
      <c r="CL299" s="28">
        <f t="shared" si="408"/>
        <v>0</v>
      </c>
      <c r="CM299" s="36">
        <f t="shared" si="409"/>
        <v>0</v>
      </c>
      <c r="CN299" s="80">
        <f t="shared" si="410"/>
        <v>0</v>
      </c>
      <c r="CO299" s="9">
        <f t="shared" si="411"/>
        <v>0</v>
      </c>
      <c r="CP299" s="28">
        <f t="shared" si="412"/>
        <v>0</v>
      </c>
      <c r="CQ299" s="28">
        <f t="shared" si="334"/>
        <v>0</v>
      </c>
      <c r="CR299" s="28">
        <f t="shared" si="335"/>
        <v>0</v>
      </c>
      <c r="CS299" s="28">
        <f t="shared" si="336"/>
        <v>0</v>
      </c>
      <c r="CT299" s="28">
        <f t="shared" si="337"/>
        <v>0</v>
      </c>
      <c r="CU299" s="36">
        <f t="shared" si="338"/>
        <v>0</v>
      </c>
      <c r="CV299" s="122">
        <f t="shared" si="339"/>
        <v>0</v>
      </c>
      <c r="CW299" s="125">
        <f t="shared" si="340"/>
        <v>0</v>
      </c>
      <c r="CX299" s="138">
        <f t="shared" si="341"/>
        <v>530</v>
      </c>
    </row>
    <row r="300" spans="2:102" x14ac:dyDescent="0.3">
      <c r="B300" s="86">
        <v>273</v>
      </c>
      <c r="C300" s="155">
        <f t="shared" si="344"/>
        <v>530</v>
      </c>
      <c r="D300" s="10">
        <f t="shared" si="345"/>
        <v>30</v>
      </c>
      <c r="E300" s="10">
        <f t="shared" si="346"/>
        <v>500</v>
      </c>
      <c r="F300" s="10">
        <f t="shared" si="347"/>
        <v>0</v>
      </c>
      <c r="G300" s="10">
        <f t="shared" si="348"/>
        <v>500</v>
      </c>
      <c r="H300" s="10">
        <f t="shared" si="342"/>
        <v>13500</v>
      </c>
      <c r="I300" s="146">
        <f t="shared" si="413"/>
        <v>-500</v>
      </c>
      <c r="J300" s="147">
        <f t="shared" si="414"/>
        <v>-530</v>
      </c>
      <c r="S300" s="86">
        <v>273</v>
      </c>
      <c r="T300" s="9">
        <f t="shared" si="349"/>
        <v>0</v>
      </c>
      <c r="U300" s="10">
        <f t="shared" si="350"/>
        <v>0</v>
      </c>
      <c r="V300" s="10">
        <f t="shared" si="351"/>
        <v>0</v>
      </c>
      <c r="W300" s="10">
        <f t="shared" si="352"/>
        <v>0</v>
      </c>
      <c r="X300" s="10">
        <f t="shared" si="353"/>
        <v>0</v>
      </c>
      <c r="Y300" s="10">
        <f t="shared" si="354"/>
        <v>0</v>
      </c>
      <c r="Z300" s="10">
        <f t="shared" si="355"/>
        <v>0</v>
      </c>
      <c r="AA300" s="16">
        <f t="shared" si="356"/>
        <v>0</v>
      </c>
      <c r="AB300" s="6"/>
      <c r="AC300" s="9">
        <f t="shared" si="357"/>
        <v>0</v>
      </c>
      <c r="AD300" s="10">
        <f t="shared" si="358"/>
        <v>0</v>
      </c>
      <c r="AE300" s="10">
        <f t="shared" si="359"/>
        <v>0</v>
      </c>
      <c r="AF300" s="10">
        <f t="shared" si="360"/>
        <v>0</v>
      </c>
      <c r="AG300" s="10">
        <f t="shared" si="361"/>
        <v>0</v>
      </c>
      <c r="AH300" s="10">
        <f t="shared" si="362"/>
        <v>0</v>
      </c>
      <c r="AI300" s="10">
        <f t="shared" si="363"/>
        <v>0</v>
      </c>
      <c r="AJ300" s="16">
        <f t="shared" si="364"/>
        <v>0</v>
      </c>
      <c r="AK300" s="6"/>
      <c r="AL300" s="9">
        <f t="shared" si="365"/>
        <v>0</v>
      </c>
      <c r="AM300" s="10">
        <f t="shared" si="366"/>
        <v>0</v>
      </c>
      <c r="AN300" s="10">
        <f t="shared" si="367"/>
        <v>0</v>
      </c>
      <c r="AO300" s="10">
        <f t="shared" si="368"/>
        <v>0</v>
      </c>
      <c r="AP300" s="10">
        <f t="shared" si="369"/>
        <v>0</v>
      </c>
      <c r="AQ300" s="10">
        <f t="shared" si="370"/>
        <v>0</v>
      </c>
      <c r="AR300" s="10">
        <f t="shared" si="371"/>
        <v>0</v>
      </c>
      <c r="AS300" s="16">
        <f t="shared" si="372"/>
        <v>0</v>
      </c>
      <c r="AU300" s="2"/>
      <c r="AV300" s="2"/>
      <c r="AW300" s="2"/>
      <c r="AX300" s="2"/>
      <c r="AY300" s="9">
        <f t="shared" si="373"/>
        <v>273</v>
      </c>
      <c r="AZ300" s="31">
        <f t="shared" si="374"/>
        <v>0</v>
      </c>
      <c r="BA300" s="31">
        <f t="shared" si="343"/>
        <v>93</v>
      </c>
      <c r="BB300" s="10">
        <f t="shared" si="415"/>
        <v>530</v>
      </c>
      <c r="BC300" s="28">
        <f t="shared" si="375"/>
        <v>30</v>
      </c>
      <c r="BD300" s="10">
        <f t="shared" si="376"/>
        <v>500</v>
      </c>
      <c r="BE300" s="10">
        <f t="shared" si="416"/>
        <v>500</v>
      </c>
      <c r="BF300" s="44">
        <f t="shared" si="377"/>
        <v>13500</v>
      </c>
      <c r="BG300" s="80">
        <f t="shared" si="378"/>
        <v>0</v>
      </c>
      <c r="BH300" s="118"/>
      <c r="BI300" s="9">
        <f t="shared" si="379"/>
        <v>0</v>
      </c>
      <c r="BJ300" s="28">
        <f t="shared" si="380"/>
        <v>0</v>
      </c>
      <c r="BK300" s="28">
        <f t="shared" si="381"/>
        <v>0</v>
      </c>
      <c r="BL300" s="28">
        <f t="shared" si="382"/>
        <v>0</v>
      </c>
      <c r="BM300" s="28">
        <f t="shared" si="383"/>
        <v>0</v>
      </c>
      <c r="BN300" s="28">
        <f t="shared" si="384"/>
        <v>0</v>
      </c>
      <c r="BO300" s="36">
        <f t="shared" si="385"/>
        <v>0</v>
      </c>
      <c r="BP300" s="80">
        <f t="shared" si="386"/>
        <v>0</v>
      </c>
      <c r="BQ300" s="9">
        <f t="shared" si="387"/>
        <v>0</v>
      </c>
      <c r="BR300" s="28">
        <f t="shared" si="388"/>
        <v>0</v>
      </c>
      <c r="BS300" s="28">
        <f t="shared" si="389"/>
        <v>0</v>
      </c>
      <c r="BT300" s="28">
        <f t="shared" si="390"/>
        <v>0</v>
      </c>
      <c r="BU300" s="28">
        <f t="shared" si="391"/>
        <v>0</v>
      </c>
      <c r="BV300" s="28">
        <f t="shared" si="392"/>
        <v>0</v>
      </c>
      <c r="BW300" s="36">
        <f t="shared" si="393"/>
        <v>0</v>
      </c>
      <c r="BX300" s="80">
        <f t="shared" si="394"/>
        <v>0</v>
      </c>
      <c r="BY300" s="9">
        <f t="shared" si="395"/>
        <v>0</v>
      </c>
      <c r="BZ300" s="28">
        <f t="shared" si="396"/>
        <v>0</v>
      </c>
      <c r="CA300" s="28">
        <f t="shared" si="397"/>
        <v>0</v>
      </c>
      <c r="CB300" s="28">
        <f t="shared" si="398"/>
        <v>0</v>
      </c>
      <c r="CC300" s="28">
        <f t="shared" si="399"/>
        <v>0</v>
      </c>
      <c r="CD300" s="28">
        <f t="shared" si="400"/>
        <v>0</v>
      </c>
      <c r="CE300" s="36">
        <f t="shared" si="401"/>
        <v>0</v>
      </c>
      <c r="CF300" s="80">
        <f t="shared" si="402"/>
        <v>0</v>
      </c>
      <c r="CG300" s="9">
        <f t="shared" si="403"/>
        <v>0</v>
      </c>
      <c r="CH300" s="28">
        <f t="shared" si="404"/>
        <v>0</v>
      </c>
      <c r="CI300" s="28">
        <f t="shared" si="405"/>
        <v>0</v>
      </c>
      <c r="CJ300" s="28">
        <f t="shared" si="406"/>
        <v>0</v>
      </c>
      <c r="CK300" s="28">
        <f t="shared" si="407"/>
        <v>0</v>
      </c>
      <c r="CL300" s="28">
        <f t="shared" si="408"/>
        <v>0</v>
      </c>
      <c r="CM300" s="36">
        <f t="shared" si="409"/>
        <v>0</v>
      </c>
      <c r="CN300" s="80">
        <f t="shared" si="410"/>
        <v>0</v>
      </c>
      <c r="CO300" s="9">
        <f t="shared" si="411"/>
        <v>0</v>
      </c>
      <c r="CP300" s="28">
        <f t="shared" si="412"/>
        <v>0</v>
      </c>
      <c r="CQ300" s="28">
        <f t="shared" si="334"/>
        <v>0</v>
      </c>
      <c r="CR300" s="28">
        <f t="shared" si="335"/>
        <v>0</v>
      </c>
      <c r="CS300" s="28">
        <f t="shared" si="336"/>
        <v>0</v>
      </c>
      <c r="CT300" s="28">
        <f t="shared" si="337"/>
        <v>0</v>
      </c>
      <c r="CU300" s="36">
        <f t="shared" si="338"/>
        <v>0</v>
      </c>
      <c r="CV300" s="122">
        <f t="shared" si="339"/>
        <v>0</v>
      </c>
      <c r="CW300" s="125">
        <f t="shared" si="340"/>
        <v>0</v>
      </c>
      <c r="CX300" s="138">
        <f t="shared" si="341"/>
        <v>530</v>
      </c>
    </row>
    <row r="301" spans="2:102" x14ac:dyDescent="0.3">
      <c r="B301" s="86">
        <v>274</v>
      </c>
      <c r="C301" s="155">
        <f t="shared" si="344"/>
        <v>530</v>
      </c>
      <c r="D301" s="10">
        <f t="shared" si="345"/>
        <v>30</v>
      </c>
      <c r="E301" s="10">
        <f t="shared" si="346"/>
        <v>500</v>
      </c>
      <c r="F301" s="10">
        <f t="shared" si="347"/>
        <v>0</v>
      </c>
      <c r="G301" s="10">
        <f t="shared" si="348"/>
        <v>500</v>
      </c>
      <c r="H301" s="10">
        <f t="shared" si="342"/>
        <v>13000</v>
      </c>
      <c r="I301" s="146">
        <f t="shared" si="413"/>
        <v>-500</v>
      </c>
      <c r="J301" s="147">
        <f t="shared" si="414"/>
        <v>-530</v>
      </c>
      <c r="S301" s="86">
        <v>274</v>
      </c>
      <c r="T301" s="9">
        <f t="shared" si="349"/>
        <v>0</v>
      </c>
      <c r="U301" s="10">
        <f t="shared" si="350"/>
        <v>0</v>
      </c>
      <c r="V301" s="10">
        <f t="shared" si="351"/>
        <v>0</v>
      </c>
      <c r="W301" s="10">
        <f t="shared" si="352"/>
        <v>0</v>
      </c>
      <c r="X301" s="10">
        <f t="shared" si="353"/>
        <v>0</v>
      </c>
      <c r="Y301" s="10">
        <f t="shared" si="354"/>
        <v>0</v>
      </c>
      <c r="Z301" s="10">
        <f t="shared" si="355"/>
        <v>0</v>
      </c>
      <c r="AA301" s="16">
        <f t="shared" si="356"/>
        <v>0</v>
      </c>
      <c r="AB301" s="6"/>
      <c r="AC301" s="9">
        <f t="shared" si="357"/>
        <v>0</v>
      </c>
      <c r="AD301" s="10">
        <f t="shared" si="358"/>
        <v>0</v>
      </c>
      <c r="AE301" s="10">
        <f t="shared" si="359"/>
        <v>0</v>
      </c>
      <c r="AF301" s="10">
        <f t="shared" si="360"/>
        <v>0</v>
      </c>
      <c r="AG301" s="10">
        <f t="shared" si="361"/>
        <v>0</v>
      </c>
      <c r="AH301" s="10">
        <f t="shared" si="362"/>
        <v>0</v>
      </c>
      <c r="AI301" s="10">
        <f t="shared" si="363"/>
        <v>0</v>
      </c>
      <c r="AJ301" s="16">
        <f t="shared" si="364"/>
        <v>0</v>
      </c>
      <c r="AK301" s="6"/>
      <c r="AL301" s="9">
        <f t="shared" si="365"/>
        <v>0</v>
      </c>
      <c r="AM301" s="10">
        <f t="shared" si="366"/>
        <v>0</v>
      </c>
      <c r="AN301" s="10">
        <f t="shared" si="367"/>
        <v>0</v>
      </c>
      <c r="AO301" s="10">
        <f t="shared" si="368"/>
        <v>0</v>
      </c>
      <c r="AP301" s="10">
        <f t="shared" si="369"/>
        <v>0</v>
      </c>
      <c r="AQ301" s="10">
        <f t="shared" si="370"/>
        <v>0</v>
      </c>
      <c r="AR301" s="10">
        <f t="shared" si="371"/>
        <v>0</v>
      </c>
      <c r="AS301" s="16">
        <f t="shared" si="372"/>
        <v>0</v>
      </c>
      <c r="AU301" s="2"/>
      <c r="AV301" s="2"/>
      <c r="AW301" s="2"/>
      <c r="AX301" s="2"/>
      <c r="AY301" s="9">
        <f t="shared" si="373"/>
        <v>274</v>
      </c>
      <c r="AZ301" s="31">
        <f t="shared" si="374"/>
        <v>0</v>
      </c>
      <c r="BA301" s="31">
        <f t="shared" si="343"/>
        <v>94</v>
      </c>
      <c r="BB301" s="10">
        <f t="shared" si="415"/>
        <v>530</v>
      </c>
      <c r="BC301" s="28">
        <f t="shared" si="375"/>
        <v>30</v>
      </c>
      <c r="BD301" s="10">
        <f t="shared" si="376"/>
        <v>500</v>
      </c>
      <c r="BE301" s="10">
        <f t="shared" si="416"/>
        <v>500</v>
      </c>
      <c r="BF301" s="44">
        <f t="shared" si="377"/>
        <v>13000</v>
      </c>
      <c r="BG301" s="80">
        <f t="shared" si="378"/>
        <v>0</v>
      </c>
      <c r="BH301" s="118"/>
      <c r="BI301" s="9">
        <f t="shared" si="379"/>
        <v>0</v>
      </c>
      <c r="BJ301" s="28">
        <f t="shared" si="380"/>
        <v>0</v>
      </c>
      <c r="BK301" s="28">
        <f t="shared" si="381"/>
        <v>0</v>
      </c>
      <c r="BL301" s="28">
        <f t="shared" si="382"/>
        <v>0</v>
      </c>
      <c r="BM301" s="28">
        <f t="shared" si="383"/>
        <v>0</v>
      </c>
      <c r="BN301" s="28">
        <f t="shared" si="384"/>
        <v>0</v>
      </c>
      <c r="BO301" s="36">
        <f t="shared" si="385"/>
        <v>0</v>
      </c>
      <c r="BP301" s="80">
        <f t="shared" si="386"/>
        <v>0</v>
      </c>
      <c r="BQ301" s="9">
        <f t="shared" si="387"/>
        <v>0</v>
      </c>
      <c r="BR301" s="28">
        <f t="shared" si="388"/>
        <v>0</v>
      </c>
      <c r="BS301" s="28">
        <f t="shared" si="389"/>
        <v>0</v>
      </c>
      <c r="BT301" s="28">
        <f t="shared" si="390"/>
        <v>0</v>
      </c>
      <c r="BU301" s="28">
        <f t="shared" si="391"/>
        <v>0</v>
      </c>
      <c r="BV301" s="28">
        <f t="shared" si="392"/>
        <v>0</v>
      </c>
      <c r="BW301" s="36">
        <f t="shared" si="393"/>
        <v>0</v>
      </c>
      <c r="BX301" s="80">
        <f t="shared" si="394"/>
        <v>0</v>
      </c>
      <c r="BY301" s="9">
        <f t="shared" si="395"/>
        <v>0</v>
      </c>
      <c r="BZ301" s="28">
        <f t="shared" si="396"/>
        <v>0</v>
      </c>
      <c r="CA301" s="28">
        <f t="shared" si="397"/>
        <v>0</v>
      </c>
      <c r="CB301" s="28">
        <f t="shared" si="398"/>
        <v>0</v>
      </c>
      <c r="CC301" s="28">
        <f t="shared" si="399"/>
        <v>0</v>
      </c>
      <c r="CD301" s="28">
        <f t="shared" si="400"/>
        <v>0</v>
      </c>
      <c r="CE301" s="36">
        <f t="shared" si="401"/>
        <v>0</v>
      </c>
      <c r="CF301" s="80">
        <f t="shared" si="402"/>
        <v>0</v>
      </c>
      <c r="CG301" s="9">
        <f t="shared" si="403"/>
        <v>0</v>
      </c>
      <c r="CH301" s="28">
        <f t="shared" si="404"/>
        <v>0</v>
      </c>
      <c r="CI301" s="28">
        <f t="shared" si="405"/>
        <v>0</v>
      </c>
      <c r="CJ301" s="28">
        <f t="shared" si="406"/>
        <v>0</v>
      </c>
      <c r="CK301" s="28">
        <f t="shared" si="407"/>
        <v>0</v>
      </c>
      <c r="CL301" s="28">
        <f t="shared" si="408"/>
        <v>0</v>
      </c>
      <c r="CM301" s="36">
        <f t="shared" si="409"/>
        <v>0</v>
      </c>
      <c r="CN301" s="80">
        <f t="shared" si="410"/>
        <v>0</v>
      </c>
      <c r="CO301" s="9">
        <f t="shared" si="411"/>
        <v>0</v>
      </c>
      <c r="CP301" s="28">
        <f t="shared" si="412"/>
        <v>0</v>
      </c>
      <c r="CQ301" s="28">
        <f t="shared" si="334"/>
        <v>0</v>
      </c>
      <c r="CR301" s="28">
        <f t="shared" si="335"/>
        <v>0</v>
      </c>
      <c r="CS301" s="28">
        <f t="shared" si="336"/>
        <v>0</v>
      </c>
      <c r="CT301" s="28">
        <f t="shared" si="337"/>
        <v>0</v>
      </c>
      <c r="CU301" s="36">
        <f t="shared" si="338"/>
        <v>0</v>
      </c>
      <c r="CV301" s="122">
        <f t="shared" si="339"/>
        <v>0</v>
      </c>
      <c r="CW301" s="125">
        <f t="shared" si="340"/>
        <v>0</v>
      </c>
      <c r="CX301" s="138">
        <f t="shared" si="341"/>
        <v>530</v>
      </c>
    </row>
    <row r="302" spans="2:102" x14ac:dyDescent="0.3">
      <c r="B302" s="86">
        <v>275</v>
      </c>
      <c r="C302" s="155">
        <f t="shared" si="344"/>
        <v>530</v>
      </c>
      <c r="D302" s="10">
        <f t="shared" si="345"/>
        <v>30</v>
      </c>
      <c r="E302" s="10">
        <f t="shared" si="346"/>
        <v>500</v>
      </c>
      <c r="F302" s="10">
        <f t="shared" si="347"/>
        <v>0</v>
      </c>
      <c r="G302" s="10">
        <f t="shared" si="348"/>
        <v>500</v>
      </c>
      <c r="H302" s="10">
        <f t="shared" si="342"/>
        <v>12500</v>
      </c>
      <c r="I302" s="146">
        <f t="shared" si="413"/>
        <v>-500</v>
      </c>
      <c r="J302" s="147">
        <f t="shared" si="414"/>
        <v>-530</v>
      </c>
      <c r="S302" s="86">
        <v>275</v>
      </c>
      <c r="T302" s="9">
        <f t="shared" si="349"/>
        <v>0</v>
      </c>
      <c r="U302" s="10">
        <f t="shared" si="350"/>
        <v>0</v>
      </c>
      <c r="V302" s="10">
        <f t="shared" si="351"/>
        <v>0</v>
      </c>
      <c r="W302" s="10">
        <f t="shared" si="352"/>
        <v>0</v>
      </c>
      <c r="X302" s="10">
        <f t="shared" si="353"/>
        <v>0</v>
      </c>
      <c r="Y302" s="10">
        <f t="shared" si="354"/>
        <v>0</v>
      </c>
      <c r="Z302" s="10">
        <f t="shared" si="355"/>
        <v>0</v>
      </c>
      <c r="AA302" s="16">
        <f t="shared" si="356"/>
        <v>0</v>
      </c>
      <c r="AB302" s="6"/>
      <c r="AC302" s="9">
        <f t="shared" si="357"/>
        <v>0</v>
      </c>
      <c r="AD302" s="10">
        <f t="shared" si="358"/>
        <v>0</v>
      </c>
      <c r="AE302" s="10">
        <f t="shared" si="359"/>
        <v>0</v>
      </c>
      <c r="AF302" s="10">
        <f t="shared" si="360"/>
        <v>0</v>
      </c>
      <c r="AG302" s="10">
        <f t="shared" si="361"/>
        <v>0</v>
      </c>
      <c r="AH302" s="10">
        <f t="shared" si="362"/>
        <v>0</v>
      </c>
      <c r="AI302" s="10">
        <f t="shared" si="363"/>
        <v>0</v>
      </c>
      <c r="AJ302" s="16">
        <f t="shared" si="364"/>
        <v>0</v>
      </c>
      <c r="AK302" s="6"/>
      <c r="AL302" s="9">
        <f t="shared" si="365"/>
        <v>0</v>
      </c>
      <c r="AM302" s="10">
        <f t="shared" si="366"/>
        <v>0</v>
      </c>
      <c r="AN302" s="10">
        <f t="shared" si="367"/>
        <v>0</v>
      </c>
      <c r="AO302" s="10">
        <f t="shared" si="368"/>
        <v>0</v>
      </c>
      <c r="AP302" s="10">
        <f t="shared" si="369"/>
        <v>0</v>
      </c>
      <c r="AQ302" s="10">
        <f t="shared" si="370"/>
        <v>0</v>
      </c>
      <c r="AR302" s="10">
        <f t="shared" si="371"/>
        <v>0</v>
      </c>
      <c r="AS302" s="16">
        <f t="shared" si="372"/>
        <v>0</v>
      </c>
      <c r="AU302" s="2"/>
      <c r="AV302" s="2"/>
      <c r="AW302" s="2"/>
      <c r="AX302" s="2"/>
      <c r="AY302" s="9">
        <f t="shared" si="373"/>
        <v>275</v>
      </c>
      <c r="AZ302" s="31">
        <f t="shared" si="374"/>
        <v>0</v>
      </c>
      <c r="BA302" s="31">
        <f t="shared" si="343"/>
        <v>95</v>
      </c>
      <c r="BB302" s="10">
        <f t="shared" si="415"/>
        <v>530</v>
      </c>
      <c r="BC302" s="28">
        <f t="shared" si="375"/>
        <v>30</v>
      </c>
      <c r="BD302" s="10">
        <f t="shared" si="376"/>
        <v>500</v>
      </c>
      <c r="BE302" s="10">
        <f t="shared" si="416"/>
        <v>500</v>
      </c>
      <c r="BF302" s="44">
        <f t="shared" si="377"/>
        <v>12500</v>
      </c>
      <c r="BG302" s="80">
        <f t="shared" si="378"/>
        <v>0</v>
      </c>
      <c r="BH302" s="118"/>
      <c r="BI302" s="9">
        <f t="shared" si="379"/>
        <v>0</v>
      </c>
      <c r="BJ302" s="28">
        <f t="shared" si="380"/>
        <v>0</v>
      </c>
      <c r="BK302" s="28">
        <f t="shared" si="381"/>
        <v>0</v>
      </c>
      <c r="BL302" s="28">
        <f t="shared" si="382"/>
        <v>0</v>
      </c>
      <c r="BM302" s="28">
        <f t="shared" si="383"/>
        <v>0</v>
      </c>
      <c r="BN302" s="28">
        <f t="shared" si="384"/>
        <v>0</v>
      </c>
      <c r="BO302" s="36">
        <f t="shared" si="385"/>
        <v>0</v>
      </c>
      <c r="BP302" s="80">
        <f t="shared" si="386"/>
        <v>0</v>
      </c>
      <c r="BQ302" s="9">
        <f t="shared" si="387"/>
        <v>0</v>
      </c>
      <c r="BR302" s="28">
        <f t="shared" si="388"/>
        <v>0</v>
      </c>
      <c r="BS302" s="28">
        <f t="shared" si="389"/>
        <v>0</v>
      </c>
      <c r="BT302" s="28">
        <f t="shared" si="390"/>
        <v>0</v>
      </c>
      <c r="BU302" s="28">
        <f t="shared" si="391"/>
        <v>0</v>
      </c>
      <c r="BV302" s="28">
        <f t="shared" si="392"/>
        <v>0</v>
      </c>
      <c r="BW302" s="36">
        <f t="shared" si="393"/>
        <v>0</v>
      </c>
      <c r="BX302" s="80">
        <f t="shared" si="394"/>
        <v>0</v>
      </c>
      <c r="BY302" s="9">
        <f t="shared" si="395"/>
        <v>0</v>
      </c>
      <c r="BZ302" s="28">
        <f t="shared" si="396"/>
        <v>0</v>
      </c>
      <c r="CA302" s="28">
        <f t="shared" si="397"/>
        <v>0</v>
      </c>
      <c r="CB302" s="28">
        <f t="shared" si="398"/>
        <v>0</v>
      </c>
      <c r="CC302" s="28">
        <f t="shared" si="399"/>
        <v>0</v>
      </c>
      <c r="CD302" s="28">
        <f t="shared" si="400"/>
        <v>0</v>
      </c>
      <c r="CE302" s="36">
        <f t="shared" si="401"/>
        <v>0</v>
      </c>
      <c r="CF302" s="80">
        <f t="shared" si="402"/>
        <v>0</v>
      </c>
      <c r="CG302" s="9">
        <f t="shared" si="403"/>
        <v>0</v>
      </c>
      <c r="CH302" s="28">
        <f t="shared" si="404"/>
        <v>0</v>
      </c>
      <c r="CI302" s="28">
        <f t="shared" si="405"/>
        <v>0</v>
      </c>
      <c r="CJ302" s="28">
        <f t="shared" si="406"/>
        <v>0</v>
      </c>
      <c r="CK302" s="28">
        <f t="shared" si="407"/>
        <v>0</v>
      </c>
      <c r="CL302" s="28">
        <f t="shared" si="408"/>
        <v>0</v>
      </c>
      <c r="CM302" s="36">
        <f t="shared" si="409"/>
        <v>0</v>
      </c>
      <c r="CN302" s="80">
        <f t="shared" si="410"/>
        <v>0</v>
      </c>
      <c r="CO302" s="9">
        <f t="shared" si="411"/>
        <v>0</v>
      </c>
      <c r="CP302" s="28">
        <f t="shared" si="412"/>
        <v>0</v>
      </c>
      <c r="CQ302" s="28">
        <f t="shared" si="334"/>
        <v>0</v>
      </c>
      <c r="CR302" s="28">
        <f t="shared" si="335"/>
        <v>0</v>
      </c>
      <c r="CS302" s="28">
        <f t="shared" si="336"/>
        <v>0</v>
      </c>
      <c r="CT302" s="28">
        <f t="shared" si="337"/>
        <v>0</v>
      </c>
      <c r="CU302" s="36">
        <f t="shared" si="338"/>
        <v>0</v>
      </c>
      <c r="CV302" s="122">
        <f t="shared" si="339"/>
        <v>0</v>
      </c>
      <c r="CW302" s="125">
        <f t="shared" si="340"/>
        <v>0</v>
      </c>
      <c r="CX302" s="138">
        <f t="shared" si="341"/>
        <v>530</v>
      </c>
    </row>
    <row r="303" spans="2:102" x14ac:dyDescent="0.3">
      <c r="B303" s="86">
        <v>276</v>
      </c>
      <c r="C303" s="155">
        <f t="shared" si="344"/>
        <v>530</v>
      </c>
      <c r="D303" s="10">
        <f t="shared" si="345"/>
        <v>30</v>
      </c>
      <c r="E303" s="10">
        <f t="shared" si="346"/>
        <v>500</v>
      </c>
      <c r="F303" s="10">
        <f t="shared" si="347"/>
        <v>0</v>
      </c>
      <c r="G303" s="10">
        <f t="shared" si="348"/>
        <v>500</v>
      </c>
      <c r="H303" s="10">
        <f t="shared" si="342"/>
        <v>12000</v>
      </c>
      <c r="I303" s="146">
        <f t="shared" si="413"/>
        <v>-500</v>
      </c>
      <c r="J303" s="147">
        <f t="shared" si="414"/>
        <v>-530</v>
      </c>
      <c r="S303" s="86">
        <v>276</v>
      </c>
      <c r="T303" s="9">
        <f t="shared" si="349"/>
        <v>0</v>
      </c>
      <c r="U303" s="10">
        <f t="shared" si="350"/>
        <v>0</v>
      </c>
      <c r="V303" s="10">
        <f t="shared" si="351"/>
        <v>0</v>
      </c>
      <c r="W303" s="10">
        <f t="shared" si="352"/>
        <v>0</v>
      </c>
      <c r="X303" s="10">
        <f t="shared" si="353"/>
        <v>0</v>
      </c>
      <c r="Y303" s="10">
        <f t="shared" si="354"/>
        <v>0</v>
      </c>
      <c r="Z303" s="10">
        <f t="shared" si="355"/>
        <v>0</v>
      </c>
      <c r="AA303" s="16">
        <f t="shared" si="356"/>
        <v>0</v>
      </c>
      <c r="AB303" s="6"/>
      <c r="AC303" s="9">
        <f t="shared" si="357"/>
        <v>0</v>
      </c>
      <c r="AD303" s="10">
        <f t="shared" si="358"/>
        <v>0</v>
      </c>
      <c r="AE303" s="10">
        <f t="shared" si="359"/>
        <v>0</v>
      </c>
      <c r="AF303" s="10">
        <f t="shared" si="360"/>
        <v>0</v>
      </c>
      <c r="AG303" s="10">
        <f t="shared" si="361"/>
        <v>0</v>
      </c>
      <c r="AH303" s="10">
        <f t="shared" si="362"/>
        <v>0</v>
      </c>
      <c r="AI303" s="10">
        <f t="shared" si="363"/>
        <v>0</v>
      </c>
      <c r="AJ303" s="16">
        <f t="shared" si="364"/>
        <v>0</v>
      </c>
      <c r="AK303" s="6"/>
      <c r="AL303" s="9">
        <f t="shared" si="365"/>
        <v>0</v>
      </c>
      <c r="AM303" s="10">
        <f t="shared" si="366"/>
        <v>0</v>
      </c>
      <c r="AN303" s="10">
        <f t="shared" si="367"/>
        <v>0</v>
      </c>
      <c r="AO303" s="10">
        <f t="shared" si="368"/>
        <v>0</v>
      </c>
      <c r="AP303" s="10">
        <f t="shared" si="369"/>
        <v>0</v>
      </c>
      <c r="AQ303" s="10">
        <f t="shared" si="370"/>
        <v>0</v>
      </c>
      <c r="AR303" s="10">
        <f t="shared" si="371"/>
        <v>0</v>
      </c>
      <c r="AS303" s="16">
        <f t="shared" si="372"/>
        <v>0</v>
      </c>
      <c r="AU303" s="2"/>
      <c r="AV303" s="2"/>
      <c r="AW303" s="2"/>
      <c r="AX303" s="2"/>
      <c r="AY303" s="9">
        <f t="shared" si="373"/>
        <v>276</v>
      </c>
      <c r="AZ303" s="31">
        <f t="shared" si="374"/>
        <v>0</v>
      </c>
      <c r="BA303" s="31">
        <f t="shared" si="343"/>
        <v>96</v>
      </c>
      <c r="BB303" s="10">
        <f t="shared" si="415"/>
        <v>530</v>
      </c>
      <c r="BC303" s="28">
        <f t="shared" si="375"/>
        <v>30</v>
      </c>
      <c r="BD303" s="10">
        <f t="shared" si="376"/>
        <v>500</v>
      </c>
      <c r="BE303" s="10">
        <f t="shared" si="416"/>
        <v>500</v>
      </c>
      <c r="BF303" s="44">
        <f t="shared" si="377"/>
        <v>12000</v>
      </c>
      <c r="BG303" s="80">
        <f t="shared" si="378"/>
        <v>0</v>
      </c>
      <c r="BH303" s="118"/>
      <c r="BI303" s="9">
        <f t="shared" si="379"/>
        <v>0</v>
      </c>
      <c r="BJ303" s="28">
        <f t="shared" si="380"/>
        <v>0</v>
      </c>
      <c r="BK303" s="28">
        <f t="shared" si="381"/>
        <v>0</v>
      </c>
      <c r="BL303" s="28">
        <f t="shared" si="382"/>
        <v>0</v>
      </c>
      <c r="BM303" s="28">
        <f t="shared" si="383"/>
        <v>0</v>
      </c>
      <c r="BN303" s="28">
        <f t="shared" si="384"/>
        <v>0</v>
      </c>
      <c r="BO303" s="36">
        <f t="shared" si="385"/>
        <v>0</v>
      </c>
      <c r="BP303" s="80">
        <f t="shared" si="386"/>
        <v>0</v>
      </c>
      <c r="BQ303" s="9">
        <f t="shared" si="387"/>
        <v>0</v>
      </c>
      <c r="BR303" s="28">
        <f t="shared" si="388"/>
        <v>0</v>
      </c>
      <c r="BS303" s="28">
        <f t="shared" si="389"/>
        <v>0</v>
      </c>
      <c r="BT303" s="28">
        <f t="shared" si="390"/>
        <v>0</v>
      </c>
      <c r="BU303" s="28">
        <f t="shared" si="391"/>
        <v>0</v>
      </c>
      <c r="BV303" s="28">
        <f t="shared" si="392"/>
        <v>0</v>
      </c>
      <c r="BW303" s="36">
        <f t="shared" si="393"/>
        <v>0</v>
      </c>
      <c r="BX303" s="80">
        <f t="shared" si="394"/>
        <v>0</v>
      </c>
      <c r="BY303" s="9">
        <f t="shared" si="395"/>
        <v>0</v>
      </c>
      <c r="BZ303" s="28">
        <f t="shared" si="396"/>
        <v>0</v>
      </c>
      <c r="CA303" s="28">
        <f t="shared" si="397"/>
        <v>0</v>
      </c>
      <c r="CB303" s="28">
        <f t="shared" si="398"/>
        <v>0</v>
      </c>
      <c r="CC303" s="28">
        <f t="shared" si="399"/>
        <v>0</v>
      </c>
      <c r="CD303" s="28">
        <f t="shared" si="400"/>
        <v>0</v>
      </c>
      <c r="CE303" s="36">
        <f t="shared" si="401"/>
        <v>0</v>
      </c>
      <c r="CF303" s="80">
        <f t="shared" si="402"/>
        <v>0</v>
      </c>
      <c r="CG303" s="9">
        <f t="shared" si="403"/>
        <v>0</v>
      </c>
      <c r="CH303" s="28">
        <f t="shared" si="404"/>
        <v>0</v>
      </c>
      <c r="CI303" s="28">
        <f t="shared" si="405"/>
        <v>0</v>
      </c>
      <c r="CJ303" s="28">
        <f t="shared" si="406"/>
        <v>0</v>
      </c>
      <c r="CK303" s="28">
        <f t="shared" si="407"/>
        <v>0</v>
      </c>
      <c r="CL303" s="28">
        <f t="shared" si="408"/>
        <v>0</v>
      </c>
      <c r="CM303" s="36">
        <f t="shared" si="409"/>
        <v>0</v>
      </c>
      <c r="CN303" s="80">
        <f t="shared" si="410"/>
        <v>0</v>
      </c>
      <c r="CO303" s="9">
        <f t="shared" si="411"/>
        <v>0</v>
      </c>
      <c r="CP303" s="28">
        <f t="shared" si="412"/>
        <v>0</v>
      </c>
      <c r="CQ303" s="28">
        <f t="shared" si="334"/>
        <v>0</v>
      </c>
      <c r="CR303" s="28">
        <f t="shared" si="335"/>
        <v>0</v>
      </c>
      <c r="CS303" s="28">
        <f t="shared" si="336"/>
        <v>0</v>
      </c>
      <c r="CT303" s="28">
        <f t="shared" si="337"/>
        <v>0</v>
      </c>
      <c r="CU303" s="36">
        <f t="shared" si="338"/>
        <v>0</v>
      </c>
      <c r="CV303" s="122">
        <f t="shared" si="339"/>
        <v>0</v>
      </c>
      <c r="CW303" s="125">
        <f t="shared" si="340"/>
        <v>0</v>
      </c>
      <c r="CX303" s="138">
        <f t="shared" si="341"/>
        <v>530</v>
      </c>
    </row>
    <row r="304" spans="2:102" x14ac:dyDescent="0.3">
      <c r="B304" s="86">
        <v>277</v>
      </c>
      <c r="C304" s="155">
        <f t="shared" si="344"/>
        <v>530</v>
      </c>
      <c r="D304" s="10">
        <f t="shared" si="345"/>
        <v>30</v>
      </c>
      <c r="E304" s="10">
        <f t="shared" si="346"/>
        <v>500</v>
      </c>
      <c r="F304" s="10">
        <f t="shared" si="347"/>
        <v>0</v>
      </c>
      <c r="G304" s="10">
        <f t="shared" si="348"/>
        <v>500</v>
      </c>
      <c r="H304" s="10">
        <f t="shared" si="342"/>
        <v>11500</v>
      </c>
      <c r="I304" s="146">
        <f t="shared" si="413"/>
        <v>-500</v>
      </c>
      <c r="J304" s="147">
        <f t="shared" si="414"/>
        <v>-530</v>
      </c>
      <c r="S304" s="86">
        <v>277</v>
      </c>
      <c r="T304" s="9">
        <f t="shared" si="349"/>
        <v>0</v>
      </c>
      <c r="U304" s="10">
        <f t="shared" si="350"/>
        <v>0</v>
      </c>
      <c r="V304" s="10">
        <f t="shared" si="351"/>
        <v>0</v>
      </c>
      <c r="W304" s="10">
        <f t="shared" si="352"/>
        <v>0</v>
      </c>
      <c r="X304" s="10">
        <f t="shared" si="353"/>
        <v>0</v>
      </c>
      <c r="Y304" s="10">
        <f t="shared" si="354"/>
        <v>0</v>
      </c>
      <c r="Z304" s="10">
        <f t="shared" si="355"/>
        <v>0</v>
      </c>
      <c r="AA304" s="16">
        <f t="shared" si="356"/>
        <v>0</v>
      </c>
      <c r="AB304" s="6"/>
      <c r="AC304" s="9">
        <f t="shared" si="357"/>
        <v>0</v>
      </c>
      <c r="AD304" s="10">
        <f t="shared" si="358"/>
        <v>0</v>
      </c>
      <c r="AE304" s="10">
        <f t="shared" si="359"/>
        <v>0</v>
      </c>
      <c r="AF304" s="10">
        <f t="shared" si="360"/>
        <v>0</v>
      </c>
      <c r="AG304" s="10">
        <f t="shared" si="361"/>
        <v>0</v>
      </c>
      <c r="AH304" s="10">
        <f t="shared" si="362"/>
        <v>0</v>
      </c>
      <c r="AI304" s="10">
        <f t="shared" si="363"/>
        <v>0</v>
      </c>
      <c r="AJ304" s="16">
        <f t="shared" si="364"/>
        <v>0</v>
      </c>
      <c r="AK304" s="6"/>
      <c r="AL304" s="9">
        <f t="shared" si="365"/>
        <v>0</v>
      </c>
      <c r="AM304" s="10">
        <f t="shared" si="366"/>
        <v>0</v>
      </c>
      <c r="AN304" s="10">
        <f t="shared" si="367"/>
        <v>0</v>
      </c>
      <c r="AO304" s="10">
        <f t="shared" si="368"/>
        <v>0</v>
      </c>
      <c r="AP304" s="10">
        <f t="shared" si="369"/>
        <v>0</v>
      </c>
      <c r="AQ304" s="10">
        <f t="shared" si="370"/>
        <v>0</v>
      </c>
      <c r="AR304" s="10">
        <f t="shared" si="371"/>
        <v>0</v>
      </c>
      <c r="AS304" s="16">
        <f t="shared" si="372"/>
        <v>0</v>
      </c>
      <c r="AU304" s="2"/>
      <c r="AV304" s="2"/>
      <c r="AW304" s="2"/>
      <c r="AX304" s="2"/>
      <c r="AY304" s="9">
        <f t="shared" si="373"/>
        <v>277</v>
      </c>
      <c r="AZ304" s="31">
        <f t="shared" si="374"/>
        <v>0</v>
      </c>
      <c r="BA304" s="31">
        <f t="shared" si="343"/>
        <v>97</v>
      </c>
      <c r="BB304" s="10">
        <f t="shared" si="415"/>
        <v>530</v>
      </c>
      <c r="BC304" s="28">
        <f t="shared" si="375"/>
        <v>30</v>
      </c>
      <c r="BD304" s="10">
        <f t="shared" si="376"/>
        <v>500</v>
      </c>
      <c r="BE304" s="10">
        <f t="shared" si="416"/>
        <v>500</v>
      </c>
      <c r="BF304" s="44">
        <f t="shared" si="377"/>
        <v>11500</v>
      </c>
      <c r="BG304" s="80">
        <f t="shared" si="378"/>
        <v>0</v>
      </c>
      <c r="BH304" s="118"/>
      <c r="BI304" s="9">
        <f t="shared" si="379"/>
        <v>0</v>
      </c>
      <c r="BJ304" s="28">
        <f t="shared" si="380"/>
        <v>0</v>
      </c>
      <c r="BK304" s="28">
        <f t="shared" si="381"/>
        <v>0</v>
      </c>
      <c r="BL304" s="28">
        <f t="shared" si="382"/>
        <v>0</v>
      </c>
      <c r="BM304" s="28">
        <f t="shared" si="383"/>
        <v>0</v>
      </c>
      <c r="BN304" s="28">
        <f t="shared" si="384"/>
        <v>0</v>
      </c>
      <c r="BO304" s="36">
        <f t="shared" si="385"/>
        <v>0</v>
      </c>
      <c r="BP304" s="80">
        <f t="shared" si="386"/>
        <v>0</v>
      </c>
      <c r="BQ304" s="9">
        <f t="shared" si="387"/>
        <v>0</v>
      </c>
      <c r="BR304" s="28">
        <f t="shared" si="388"/>
        <v>0</v>
      </c>
      <c r="BS304" s="28">
        <f t="shared" si="389"/>
        <v>0</v>
      </c>
      <c r="BT304" s="28">
        <f t="shared" si="390"/>
        <v>0</v>
      </c>
      <c r="BU304" s="28">
        <f t="shared" si="391"/>
        <v>0</v>
      </c>
      <c r="BV304" s="28">
        <f t="shared" si="392"/>
        <v>0</v>
      </c>
      <c r="BW304" s="36">
        <f t="shared" si="393"/>
        <v>0</v>
      </c>
      <c r="BX304" s="80">
        <f t="shared" si="394"/>
        <v>0</v>
      </c>
      <c r="BY304" s="9">
        <f t="shared" si="395"/>
        <v>0</v>
      </c>
      <c r="BZ304" s="28">
        <f t="shared" si="396"/>
        <v>0</v>
      </c>
      <c r="CA304" s="28">
        <f t="shared" si="397"/>
        <v>0</v>
      </c>
      <c r="CB304" s="28">
        <f t="shared" si="398"/>
        <v>0</v>
      </c>
      <c r="CC304" s="28">
        <f t="shared" si="399"/>
        <v>0</v>
      </c>
      <c r="CD304" s="28">
        <f t="shared" si="400"/>
        <v>0</v>
      </c>
      <c r="CE304" s="36">
        <f t="shared" si="401"/>
        <v>0</v>
      </c>
      <c r="CF304" s="80">
        <f t="shared" si="402"/>
        <v>0</v>
      </c>
      <c r="CG304" s="9">
        <f t="shared" si="403"/>
        <v>0</v>
      </c>
      <c r="CH304" s="28">
        <f t="shared" si="404"/>
        <v>0</v>
      </c>
      <c r="CI304" s="28">
        <f t="shared" si="405"/>
        <v>0</v>
      </c>
      <c r="CJ304" s="28">
        <f t="shared" si="406"/>
        <v>0</v>
      </c>
      <c r="CK304" s="28">
        <f t="shared" si="407"/>
        <v>0</v>
      </c>
      <c r="CL304" s="28">
        <f t="shared" si="408"/>
        <v>0</v>
      </c>
      <c r="CM304" s="36">
        <f t="shared" si="409"/>
        <v>0</v>
      </c>
      <c r="CN304" s="80">
        <f t="shared" si="410"/>
        <v>0</v>
      </c>
      <c r="CO304" s="9">
        <f t="shared" si="411"/>
        <v>0</v>
      </c>
      <c r="CP304" s="28">
        <f t="shared" si="412"/>
        <v>0</v>
      </c>
      <c r="CQ304" s="28">
        <f t="shared" si="334"/>
        <v>0</v>
      </c>
      <c r="CR304" s="28">
        <f t="shared" si="335"/>
        <v>0</v>
      </c>
      <c r="CS304" s="28">
        <f t="shared" si="336"/>
        <v>0</v>
      </c>
      <c r="CT304" s="28">
        <f t="shared" si="337"/>
        <v>0</v>
      </c>
      <c r="CU304" s="36">
        <f t="shared" si="338"/>
        <v>0</v>
      </c>
      <c r="CV304" s="122">
        <f t="shared" si="339"/>
        <v>0</v>
      </c>
      <c r="CW304" s="125">
        <f t="shared" si="340"/>
        <v>0</v>
      </c>
      <c r="CX304" s="138">
        <f t="shared" si="341"/>
        <v>530</v>
      </c>
    </row>
    <row r="305" spans="2:102" x14ac:dyDescent="0.3">
      <c r="B305" s="86">
        <v>278</v>
      </c>
      <c r="C305" s="155">
        <f t="shared" si="344"/>
        <v>530</v>
      </c>
      <c r="D305" s="10">
        <f t="shared" si="345"/>
        <v>30</v>
      </c>
      <c r="E305" s="10">
        <f t="shared" si="346"/>
        <v>500</v>
      </c>
      <c r="F305" s="10">
        <f t="shared" si="347"/>
        <v>0</v>
      </c>
      <c r="G305" s="10">
        <f t="shared" si="348"/>
        <v>500</v>
      </c>
      <c r="H305" s="10">
        <f t="shared" si="342"/>
        <v>11000</v>
      </c>
      <c r="I305" s="146">
        <f t="shared" si="413"/>
        <v>-500</v>
      </c>
      <c r="J305" s="147">
        <f t="shared" si="414"/>
        <v>-530</v>
      </c>
      <c r="S305" s="86">
        <v>278</v>
      </c>
      <c r="T305" s="9">
        <f t="shared" si="349"/>
        <v>0</v>
      </c>
      <c r="U305" s="10">
        <f t="shared" si="350"/>
        <v>0</v>
      </c>
      <c r="V305" s="10">
        <f t="shared" si="351"/>
        <v>0</v>
      </c>
      <c r="W305" s="10">
        <f t="shared" si="352"/>
        <v>0</v>
      </c>
      <c r="X305" s="10">
        <f t="shared" si="353"/>
        <v>0</v>
      </c>
      <c r="Y305" s="10">
        <f t="shared" si="354"/>
        <v>0</v>
      </c>
      <c r="Z305" s="10">
        <f t="shared" si="355"/>
        <v>0</v>
      </c>
      <c r="AA305" s="16">
        <f t="shared" si="356"/>
        <v>0</v>
      </c>
      <c r="AB305" s="6"/>
      <c r="AC305" s="9">
        <f t="shared" si="357"/>
        <v>0</v>
      </c>
      <c r="AD305" s="10">
        <f t="shared" si="358"/>
        <v>0</v>
      </c>
      <c r="AE305" s="10">
        <f t="shared" si="359"/>
        <v>0</v>
      </c>
      <c r="AF305" s="10">
        <f t="shared" si="360"/>
        <v>0</v>
      </c>
      <c r="AG305" s="10">
        <f t="shared" si="361"/>
        <v>0</v>
      </c>
      <c r="AH305" s="10">
        <f t="shared" si="362"/>
        <v>0</v>
      </c>
      <c r="AI305" s="10">
        <f t="shared" si="363"/>
        <v>0</v>
      </c>
      <c r="AJ305" s="16">
        <f t="shared" si="364"/>
        <v>0</v>
      </c>
      <c r="AK305" s="6"/>
      <c r="AL305" s="9">
        <f t="shared" si="365"/>
        <v>0</v>
      </c>
      <c r="AM305" s="10">
        <f t="shared" si="366"/>
        <v>0</v>
      </c>
      <c r="AN305" s="10">
        <f t="shared" si="367"/>
        <v>0</v>
      </c>
      <c r="AO305" s="10">
        <f t="shared" si="368"/>
        <v>0</v>
      </c>
      <c r="AP305" s="10">
        <f t="shared" si="369"/>
        <v>0</v>
      </c>
      <c r="AQ305" s="10">
        <f t="shared" si="370"/>
        <v>0</v>
      </c>
      <c r="AR305" s="10">
        <f t="shared" si="371"/>
        <v>0</v>
      </c>
      <c r="AS305" s="16">
        <f t="shared" si="372"/>
        <v>0</v>
      </c>
      <c r="AU305" s="2"/>
      <c r="AV305" s="2"/>
      <c r="AW305" s="2"/>
      <c r="AX305" s="2"/>
      <c r="AY305" s="9">
        <f t="shared" si="373"/>
        <v>278</v>
      </c>
      <c r="AZ305" s="31">
        <f t="shared" si="374"/>
        <v>0</v>
      </c>
      <c r="BA305" s="31">
        <f t="shared" si="343"/>
        <v>98</v>
      </c>
      <c r="BB305" s="10">
        <f t="shared" si="415"/>
        <v>530</v>
      </c>
      <c r="BC305" s="28">
        <f t="shared" si="375"/>
        <v>30</v>
      </c>
      <c r="BD305" s="10">
        <f t="shared" si="376"/>
        <v>500</v>
      </c>
      <c r="BE305" s="10">
        <f t="shared" si="416"/>
        <v>500</v>
      </c>
      <c r="BF305" s="44">
        <f t="shared" si="377"/>
        <v>11000</v>
      </c>
      <c r="BG305" s="80">
        <f t="shared" si="378"/>
        <v>0</v>
      </c>
      <c r="BH305" s="118"/>
      <c r="BI305" s="9">
        <f t="shared" si="379"/>
        <v>0</v>
      </c>
      <c r="BJ305" s="28">
        <f t="shared" si="380"/>
        <v>0</v>
      </c>
      <c r="BK305" s="28">
        <f t="shared" si="381"/>
        <v>0</v>
      </c>
      <c r="BL305" s="28">
        <f t="shared" si="382"/>
        <v>0</v>
      </c>
      <c r="BM305" s="28">
        <f t="shared" si="383"/>
        <v>0</v>
      </c>
      <c r="BN305" s="28">
        <f t="shared" si="384"/>
        <v>0</v>
      </c>
      <c r="BO305" s="36">
        <f t="shared" si="385"/>
        <v>0</v>
      </c>
      <c r="BP305" s="80">
        <f t="shared" si="386"/>
        <v>0</v>
      </c>
      <c r="BQ305" s="9">
        <f t="shared" si="387"/>
        <v>0</v>
      </c>
      <c r="BR305" s="28">
        <f t="shared" si="388"/>
        <v>0</v>
      </c>
      <c r="BS305" s="28">
        <f t="shared" si="389"/>
        <v>0</v>
      </c>
      <c r="BT305" s="28">
        <f t="shared" si="390"/>
        <v>0</v>
      </c>
      <c r="BU305" s="28">
        <f t="shared" si="391"/>
        <v>0</v>
      </c>
      <c r="BV305" s="28">
        <f t="shared" si="392"/>
        <v>0</v>
      </c>
      <c r="BW305" s="36">
        <f t="shared" si="393"/>
        <v>0</v>
      </c>
      <c r="BX305" s="80">
        <f t="shared" si="394"/>
        <v>0</v>
      </c>
      <c r="BY305" s="9">
        <f t="shared" si="395"/>
        <v>0</v>
      </c>
      <c r="BZ305" s="28">
        <f t="shared" si="396"/>
        <v>0</v>
      </c>
      <c r="CA305" s="28">
        <f t="shared" si="397"/>
        <v>0</v>
      </c>
      <c r="CB305" s="28">
        <f t="shared" si="398"/>
        <v>0</v>
      </c>
      <c r="CC305" s="28">
        <f t="shared" si="399"/>
        <v>0</v>
      </c>
      <c r="CD305" s="28">
        <f t="shared" si="400"/>
        <v>0</v>
      </c>
      <c r="CE305" s="36">
        <f t="shared" si="401"/>
        <v>0</v>
      </c>
      <c r="CF305" s="80">
        <f t="shared" si="402"/>
        <v>0</v>
      </c>
      <c r="CG305" s="9">
        <f t="shared" si="403"/>
        <v>0</v>
      </c>
      <c r="CH305" s="28">
        <f t="shared" si="404"/>
        <v>0</v>
      </c>
      <c r="CI305" s="28">
        <f t="shared" si="405"/>
        <v>0</v>
      </c>
      <c r="CJ305" s="28">
        <f t="shared" si="406"/>
        <v>0</v>
      </c>
      <c r="CK305" s="28">
        <f t="shared" si="407"/>
        <v>0</v>
      </c>
      <c r="CL305" s="28">
        <f t="shared" si="408"/>
        <v>0</v>
      </c>
      <c r="CM305" s="36">
        <f t="shared" si="409"/>
        <v>0</v>
      </c>
      <c r="CN305" s="80">
        <f t="shared" si="410"/>
        <v>0</v>
      </c>
      <c r="CO305" s="9">
        <f t="shared" si="411"/>
        <v>0</v>
      </c>
      <c r="CP305" s="28">
        <f t="shared" si="412"/>
        <v>0</v>
      </c>
      <c r="CQ305" s="28">
        <f t="shared" si="334"/>
        <v>0</v>
      </c>
      <c r="CR305" s="28">
        <f t="shared" si="335"/>
        <v>0</v>
      </c>
      <c r="CS305" s="28">
        <f t="shared" si="336"/>
        <v>0</v>
      </c>
      <c r="CT305" s="28">
        <f t="shared" si="337"/>
        <v>0</v>
      </c>
      <c r="CU305" s="36">
        <f t="shared" si="338"/>
        <v>0</v>
      </c>
      <c r="CV305" s="122">
        <f t="shared" si="339"/>
        <v>0</v>
      </c>
      <c r="CW305" s="125">
        <f t="shared" si="340"/>
        <v>0</v>
      </c>
      <c r="CX305" s="138">
        <f t="shared" si="341"/>
        <v>530</v>
      </c>
    </row>
    <row r="306" spans="2:102" x14ac:dyDescent="0.3">
      <c r="B306" s="86">
        <v>279</v>
      </c>
      <c r="C306" s="155">
        <f t="shared" si="344"/>
        <v>530</v>
      </c>
      <c r="D306" s="10">
        <f t="shared" si="345"/>
        <v>30</v>
      </c>
      <c r="E306" s="10">
        <f t="shared" si="346"/>
        <v>500</v>
      </c>
      <c r="F306" s="10">
        <f t="shared" si="347"/>
        <v>0</v>
      </c>
      <c r="G306" s="10">
        <f t="shared" si="348"/>
        <v>500</v>
      </c>
      <c r="H306" s="10">
        <f t="shared" si="342"/>
        <v>10500</v>
      </c>
      <c r="I306" s="146">
        <f t="shared" si="413"/>
        <v>-500</v>
      </c>
      <c r="J306" s="147">
        <f t="shared" si="414"/>
        <v>-530</v>
      </c>
      <c r="S306" s="86">
        <v>279</v>
      </c>
      <c r="T306" s="9">
        <f t="shared" si="349"/>
        <v>0</v>
      </c>
      <c r="U306" s="10">
        <f t="shared" si="350"/>
        <v>0</v>
      </c>
      <c r="V306" s="10">
        <f t="shared" si="351"/>
        <v>0</v>
      </c>
      <c r="W306" s="10">
        <f t="shared" si="352"/>
        <v>0</v>
      </c>
      <c r="X306" s="10">
        <f t="shared" si="353"/>
        <v>0</v>
      </c>
      <c r="Y306" s="10">
        <f t="shared" si="354"/>
        <v>0</v>
      </c>
      <c r="Z306" s="10">
        <f t="shared" si="355"/>
        <v>0</v>
      </c>
      <c r="AA306" s="16">
        <f t="shared" si="356"/>
        <v>0</v>
      </c>
      <c r="AB306" s="6"/>
      <c r="AC306" s="9">
        <f t="shared" si="357"/>
        <v>0</v>
      </c>
      <c r="AD306" s="10">
        <f t="shared" si="358"/>
        <v>0</v>
      </c>
      <c r="AE306" s="10">
        <f t="shared" si="359"/>
        <v>0</v>
      </c>
      <c r="AF306" s="10">
        <f t="shared" si="360"/>
        <v>0</v>
      </c>
      <c r="AG306" s="10">
        <f t="shared" si="361"/>
        <v>0</v>
      </c>
      <c r="AH306" s="10">
        <f t="shared" si="362"/>
        <v>0</v>
      </c>
      <c r="AI306" s="10">
        <f t="shared" si="363"/>
        <v>0</v>
      </c>
      <c r="AJ306" s="16">
        <f t="shared" si="364"/>
        <v>0</v>
      </c>
      <c r="AK306" s="6"/>
      <c r="AL306" s="9">
        <f t="shared" si="365"/>
        <v>0</v>
      </c>
      <c r="AM306" s="10">
        <f t="shared" si="366"/>
        <v>0</v>
      </c>
      <c r="AN306" s="10">
        <f t="shared" si="367"/>
        <v>0</v>
      </c>
      <c r="AO306" s="10">
        <f t="shared" si="368"/>
        <v>0</v>
      </c>
      <c r="AP306" s="10">
        <f t="shared" si="369"/>
        <v>0</v>
      </c>
      <c r="AQ306" s="10">
        <f t="shared" si="370"/>
        <v>0</v>
      </c>
      <c r="AR306" s="10">
        <f t="shared" si="371"/>
        <v>0</v>
      </c>
      <c r="AS306" s="16">
        <f t="shared" si="372"/>
        <v>0</v>
      </c>
      <c r="AU306" s="2"/>
      <c r="AV306" s="2"/>
      <c r="AW306" s="2"/>
      <c r="AX306" s="2"/>
      <c r="AY306" s="9">
        <f t="shared" si="373"/>
        <v>279</v>
      </c>
      <c r="AZ306" s="31">
        <f t="shared" si="374"/>
        <v>0</v>
      </c>
      <c r="BA306" s="31">
        <f t="shared" si="343"/>
        <v>99</v>
      </c>
      <c r="BB306" s="10">
        <f t="shared" si="415"/>
        <v>530</v>
      </c>
      <c r="BC306" s="28">
        <f t="shared" si="375"/>
        <v>30</v>
      </c>
      <c r="BD306" s="10">
        <f t="shared" si="376"/>
        <v>500</v>
      </c>
      <c r="BE306" s="10">
        <f t="shared" si="416"/>
        <v>500</v>
      </c>
      <c r="BF306" s="44">
        <f t="shared" si="377"/>
        <v>10500</v>
      </c>
      <c r="BG306" s="80">
        <f t="shared" si="378"/>
        <v>0</v>
      </c>
      <c r="BH306" s="118"/>
      <c r="BI306" s="9">
        <f t="shared" si="379"/>
        <v>0</v>
      </c>
      <c r="BJ306" s="28">
        <f t="shared" si="380"/>
        <v>0</v>
      </c>
      <c r="BK306" s="28">
        <f t="shared" si="381"/>
        <v>0</v>
      </c>
      <c r="BL306" s="28">
        <f t="shared" si="382"/>
        <v>0</v>
      </c>
      <c r="BM306" s="28">
        <f t="shared" si="383"/>
        <v>0</v>
      </c>
      <c r="BN306" s="28">
        <f t="shared" si="384"/>
        <v>0</v>
      </c>
      <c r="BO306" s="36">
        <f t="shared" si="385"/>
        <v>0</v>
      </c>
      <c r="BP306" s="80">
        <f t="shared" si="386"/>
        <v>0</v>
      </c>
      <c r="BQ306" s="9">
        <f t="shared" si="387"/>
        <v>0</v>
      </c>
      <c r="BR306" s="28">
        <f t="shared" si="388"/>
        <v>0</v>
      </c>
      <c r="BS306" s="28">
        <f t="shared" si="389"/>
        <v>0</v>
      </c>
      <c r="BT306" s="28">
        <f t="shared" si="390"/>
        <v>0</v>
      </c>
      <c r="BU306" s="28">
        <f t="shared" si="391"/>
        <v>0</v>
      </c>
      <c r="BV306" s="28">
        <f t="shared" si="392"/>
        <v>0</v>
      </c>
      <c r="BW306" s="36">
        <f t="shared" si="393"/>
        <v>0</v>
      </c>
      <c r="BX306" s="80">
        <f t="shared" si="394"/>
        <v>0</v>
      </c>
      <c r="BY306" s="9">
        <f t="shared" si="395"/>
        <v>0</v>
      </c>
      <c r="BZ306" s="28">
        <f t="shared" si="396"/>
        <v>0</v>
      </c>
      <c r="CA306" s="28">
        <f t="shared" si="397"/>
        <v>0</v>
      </c>
      <c r="CB306" s="28">
        <f t="shared" si="398"/>
        <v>0</v>
      </c>
      <c r="CC306" s="28">
        <f t="shared" si="399"/>
        <v>0</v>
      </c>
      <c r="CD306" s="28">
        <f t="shared" si="400"/>
        <v>0</v>
      </c>
      <c r="CE306" s="36">
        <f t="shared" si="401"/>
        <v>0</v>
      </c>
      <c r="CF306" s="80">
        <f t="shared" si="402"/>
        <v>0</v>
      </c>
      <c r="CG306" s="9">
        <f t="shared" si="403"/>
        <v>0</v>
      </c>
      <c r="CH306" s="28">
        <f t="shared" si="404"/>
        <v>0</v>
      </c>
      <c r="CI306" s="28">
        <f t="shared" si="405"/>
        <v>0</v>
      </c>
      <c r="CJ306" s="28">
        <f t="shared" si="406"/>
        <v>0</v>
      </c>
      <c r="CK306" s="28">
        <f t="shared" si="407"/>
        <v>0</v>
      </c>
      <c r="CL306" s="28">
        <f t="shared" si="408"/>
        <v>0</v>
      </c>
      <c r="CM306" s="36">
        <f t="shared" si="409"/>
        <v>0</v>
      </c>
      <c r="CN306" s="80">
        <f t="shared" si="410"/>
        <v>0</v>
      </c>
      <c r="CO306" s="9">
        <f t="shared" si="411"/>
        <v>0</v>
      </c>
      <c r="CP306" s="28">
        <f t="shared" si="412"/>
        <v>0</v>
      </c>
      <c r="CQ306" s="28">
        <f t="shared" si="334"/>
        <v>0</v>
      </c>
      <c r="CR306" s="28">
        <f t="shared" si="335"/>
        <v>0</v>
      </c>
      <c r="CS306" s="28">
        <f t="shared" si="336"/>
        <v>0</v>
      </c>
      <c r="CT306" s="28">
        <f t="shared" si="337"/>
        <v>0</v>
      </c>
      <c r="CU306" s="36">
        <f t="shared" si="338"/>
        <v>0</v>
      </c>
      <c r="CV306" s="122">
        <f t="shared" si="339"/>
        <v>0</v>
      </c>
      <c r="CW306" s="125">
        <f t="shared" si="340"/>
        <v>0</v>
      </c>
      <c r="CX306" s="138">
        <f t="shared" si="341"/>
        <v>530</v>
      </c>
    </row>
    <row r="307" spans="2:102" x14ac:dyDescent="0.3">
      <c r="B307" s="86">
        <v>280</v>
      </c>
      <c r="C307" s="155">
        <f t="shared" si="344"/>
        <v>530</v>
      </c>
      <c r="D307" s="10">
        <f t="shared" si="345"/>
        <v>30</v>
      </c>
      <c r="E307" s="10">
        <f t="shared" si="346"/>
        <v>500</v>
      </c>
      <c r="F307" s="10">
        <f t="shared" si="347"/>
        <v>0</v>
      </c>
      <c r="G307" s="10">
        <f t="shared" si="348"/>
        <v>500</v>
      </c>
      <c r="H307" s="10">
        <f t="shared" si="342"/>
        <v>10000</v>
      </c>
      <c r="I307" s="146">
        <f t="shared" si="413"/>
        <v>-500</v>
      </c>
      <c r="J307" s="147">
        <f t="shared" si="414"/>
        <v>-530</v>
      </c>
      <c r="S307" s="86">
        <v>280</v>
      </c>
      <c r="T307" s="9">
        <f t="shared" si="349"/>
        <v>0</v>
      </c>
      <c r="U307" s="10">
        <f t="shared" si="350"/>
        <v>0</v>
      </c>
      <c r="V307" s="10">
        <f t="shared" si="351"/>
        <v>0</v>
      </c>
      <c r="W307" s="10">
        <f t="shared" si="352"/>
        <v>0</v>
      </c>
      <c r="X307" s="10">
        <f t="shared" si="353"/>
        <v>0</v>
      </c>
      <c r="Y307" s="10">
        <f t="shared" si="354"/>
        <v>0</v>
      </c>
      <c r="Z307" s="10">
        <f t="shared" si="355"/>
        <v>0</v>
      </c>
      <c r="AA307" s="16">
        <f t="shared" si="356"/>
        <v>0</v>
      </c>
      <c r="AB307" s="6"/>
      <c r="AC307" s="9">
        <f t="shared" si="357"/>
        <v>0</v>
      </c>
      <c r="AD307" s="10">
        <f t="shared" si="358"/>
        <v>0</v>
      </c>
      <c r="AE307" s="10">
        <f t="shared" si="359"/>
        <v>0</v>
      </c>
      <c r="AF307" s="10">
        <f t="shared" si="360"/>
        <v>0</v>
      </c>
      <c r="AG307" s="10">
        <f t="shared" si="361"/>
        <v>0</v>
      </c>
      <c r="AH307" s="10">
        <f t="shared" si="362"/>
        <v>0</v>
      </c>
      <c r="AI307" s="10">
        <f t="shared" si="363"/>
        <v>0</v>
      </c>
      <c r="AJ307" s="16">
        <f t="shared" si="364"/>
        <v>0</v>
      </c>
      <c r="AK307" s="6"/>
      <c r="AL307" s="9">
        <f t="shared" si="365"/>
        <v>0</v>
      </c>
      <c r="AM307" s="10">
        <f t="shared" si="366"/>
        <v>0</v>
      </c>
      <c r="AN307" s="10">
        <f t="shared" si="367"/>
        <v>0</v>
      </c>
      <c r="AO307" s="10">
        <f t="shared" si="368"/>
        <v>0</v>
      </c>
      <c r="AP307" s="10">
        <f t="shared" si="369"/>
        <v>0</v>
      </c>
      <c r="AQ307" s="10">
        <f t="shared" si="370"/>
        <v>0</v>
      </c>
      <c r="AR307" s="10">
        <f t="shared" si="371"/>
        <v>0</v>
      </c>
      <c r="AS307" s="16">
        <f t="shared" si="372"/>
        <v>0</v>
      </c>
      <c r="AU307" s="2"/>
      <c r="AV307" s="2"/>
      <c r="AW307" s="2"/>
      <c r="AX307" s="2"/>
      <c r="AY307" s="9">
        <f t="shared" si="373"/>
        <v>280</v>
      </c>
      <c r="AZ307" s="31">
        <f t="shared" si="374"/>
        <v>0</v>
      </c>
      <c r="BA307" s="31">
        <f t="shared" si="343"/>
        <v>100</v>
      </c>
      <c r="BB307" s="10">
        <f t="shared" si="415"/>
        <v>530</v>
      </c>
      <c r="BC307" s="28">
        <f t="shared" si="375"/>
        <v>30</v>
      </c>
      <c r="BD307" s="10">
        <f t="shared" si="376"/>
        <v>500</v>
      </c>
      <c r="BE307" s="10">
        <f t="shared" si="416"/>
        <v>500</v>
      </c>
      <c r="BF307" s="44">
        <f t="shared" si="377"/>
        <v>10000</v>
      </c>
      <c r="BG307" s="80">
        <f t="shared" si="378"/>
        <v>0</v>
      </c>
      <c r="BH307" s="118"/>
      <c r="BI307" s="9">
        <f t="shared" si="379"/>
        <v>0</v>
      </c>
      <c r="BJ307" s="28">
        <f t="shared" si="380"/>
        <v>0</v>
      </c>
      <c r="BK307" s="28">
        <f t="shared" si="381"/>
        <v>0</v>
      </c>
      <c r="BL307" s="28">
        <f t="shared" si="382"/>
        <v>0</v>
      </c>
      <c r="BM307" s="28">
        <f t="shared" si="383"/>
        <v>0</v>
      </c>
      <c r="BN307" s="28">
        <f t="shared" si="384"/>
        <v>0</v>
      </c>
      <c r="BO307" s="36">
        <f t="shared" si="385"/>
        <v>0</v>
      </c>
      <c r="BP307" s="80">
        <f t="shared" si="386"/>
        <v>0</v>
      </c>
      <c r="BQ307" s="9">
        <f t="shared" si="387"/>
        <v>0</v>
      </c>
      <c r="BR307" s="28">
        <f t="shared" si="388"/>
        <v>0</v>
      </c>
      <c r="BS307" s="28">
        <f t="shared" si="389"/>
        <v>0</v>
      </c>
      <c r="BT307" s="28">
        <f t="shared" si="390"/>
        <v>0</v>
      </c>
      <c r="BU307" s="28">
        <f t="shared" si="391"/>
        <v>0</v>
      </c>
      <c r="BV307" s="28">
        <f t="shared" si="392"/>
        <v>0</v>
      </c>
      <c r="BW307" s="36">
        <f t="shared" si="393"/>
        <v>0</v>
      </c>
      <c r="BX307" s="80">
        <f t="shared" si="394"/>
        <v>0</v>
      </c>
      <c r="BY307" s="9">
        <f t="shared" si="395"/>
        <v>0</v>
      </c>
      <c r="BZ307" s="28">
        <f t="shared" si="396"/>
        <v>0</v>
      </c>
      <c r="CA307" s="28">
        <f t="shared" si="397"/>
        <v>0</v>
      </c>
      <c r="CB307" s="28">
        <f t="shared" si="398"/>
        <v>0</v>
      </c>
      <c r="CC307" s="28">
        <f t="shared" si="399"/>
        <v>0</v>
      </c>
      <c r="CD307" s="28">
        <f t="shared" si="400"/>
        <v>0</v>
      </c>
      <c r="CE307" s="36">
        <f t="shared" si="401"/>
        <v>0</v>
      </c>
      <c r="CF307" s="80">
        <f t="shared" si="402"/>
        <v>0</v>
      </c>
      <c r="CG307" s="9">
        <f t="shared" si="403"/>
        <v>0</v>
      </c>
      <c r="CH307" s="28">
        <f t="shared" si="404"/>
        <v>0</v>
      </c>
      <c r="CI307" s="28">
        <f t="shared" si="405"/>
        <v>0</v>
      </c>
      <c r="CJ307" s="28">
        <f t="shared" si="406"/>
        <v>0</v>
      </c>
      <c r="CK307" s="28">
        <f t="shared" si="407"/>
        <v>0</v>
      </c>
      <c r="CL307" s="28">
        <f t="shared" si="408"/>
        <v>0</v>
      </c>
      <c r="CM307" s="36">
        <f t="shared" si="409"/>
        <v>0</v>
      </c>
      <c r="CN307" s="80">
        <f t="shared" si="410"/>
        <v>0</v>
      </c>
      <c r="CO307" s="9">
        <f t="shared" si="411"/>
        <v>0</v>
      </c>
      <c r="CP307" s="28">
        <f t="shared" si="412"/>
        <v>0</v>
      </c>
      <c r="CQ307" s="28">
        <f t="shared" si="334"/>
        <v>0</v>
      </c>
      <c r="CR307" s="28">
        <f t="shared" si="335"/>
        <v>0</v>
      </c>
      <c r="CS307" s="28">
        <f t="shared" si="336"/>
        <v>0</v>
      </c>
      <c r="CT307" s="28">
        <f t="shared" si="337"/>
        <v>0</v>
      </c>
      <c r="CU307" s="36">
        <f t="shared" si="338"/>
        <v>0</v>
      </c>
      <c r="CV307" s="122">
        <f t="shared" si="339"/>
        <v>0</v>
      </c>
      <c r="CW307" s="125">
        <f t="shared" si="340"/>
        <v>0</v>
      </c>
      <c r="CX307" s="138">
        <f t="shared" si="341"/>
        <v>530</v>
      </c>
    </row>
    <row r="308" spans="2:102" x14ac:dyDescent="0.3">
      <c r="B308" s="86">
        <v>281</v>
      </c>
      <c r="C308" s="155">
        <f t="shared" si="344"/>
        <v>530</v>
      </c>
      <c r="D308" s="10">
        <f t="shared" si="345"/>
        <v>30</v>
      </c>
      <c r="E308" s="10">
        <f t="shared" si="346"/>
        <v>500</v>
      </c>
      <c r="F308" s="10">
        <f t="shared" si="347"/>
        <v>0</v>
      </c>
      <c r="G308" s="10">
        <f t="shared" si="348"/>
        <v>500</v>
      </c>
      <c r="H308" s="10">
        <f t="shared" si="342"/>
        <v>9500</v>
      </c>
      <c r="I308" s="146">
        <f t="shared" si="413"/>
        <v>-500</v>
      </c>
      <c r="J308" s="147">
        <f t="shared" si="414"/>
        <v>-530</v>
      </c>
      <c r="S308" s="86">
        <v>281</v>
      </c>
      <c r="T308" s="9">
        <f t="shared" si="349"/>
        <v>0</v>
      </c>
      <c r="U308" s="10">
        <f t="shared" si="350"/>
        <v>0</v>
      </c>
      <c r="V308" s="10">
        <f t="shared" si="351"/>
        <v>0</v>
      </c>
      <c r="W308" s="10">
        <f t="shared" si="352"/>
        <v>0</v>
      </c>
      <c r="X308" s="10">
        <f t="shared" si="353"/>
        <v>0</v>
      </c>
      <c r="Y308" s="10">
        <f t="shared" si="354"/>
        <v>0</v>
      </c>
      <c r="Z308" s="10">
        <f t="shared" si="355"/>
        <v>0</v>
      </c>
      <c r="AA308" s="16">
        <f t="shared" si="356"/>
        <v>0</v>
      </c>
      <c r="AB308" s="6"/>
      <c r="AC308" s="9">
        <f t="shared" si="357"/>
        <v>0</v>
      </c>
      <c r="AD308" s="10">
        <f t="shared" si="358"/>
        <v>0</v>
      </c>
      <c r="AE308" s="10">
        <f t="shared" si="359"/>
        <v>0</v>
      </c>
      <c r="AF308" s="10">
        <f t="shared" si="360"/>
        <v>0</v>
      </c>
      <c r="AG308" s="10">
        <f t="shared" si="361"/>
        <v>0</v>
      </c>
      <c r="AH308" s="10">
        <f t="shared" si="362"/>
        <v>0</v>
      </c>
      <c r="AI308" s="10">
        <f t="shared" si="363"/>
        <v>0</v>
      </c>
      <c r="AJ308" s="16">
        <f t="shared" si="364"/>
        <v>0</v>
      </c>
      <c r="AK308" s="6"/>
      <c r="AL308" s="9">
        <f t="shared" si="365"/>
        <v>0</v>
      </c>
      <c r="AM308" s="10">
        <f t="shared" si="366"/>
        <v>0</v>
      </c>
      <c r="AN308" s="10">
        <f t="shared" si="367"/>
        <v>0</v>
      </c>
      <c r="AO308" s="10">
        <f t="shared" si="368"/>
        <v>0</v>
      </c>
      <c r="AP308" s="10">
        <f t="shared" si="369"/>
        <v>0</v>
      </c>
      <c r="AQ308" s="10">
        <f t="shared" si="370"/>
        <v>0</v>
      </c>
      <c r="AR308" s="10">
        <f t="shared" si="371"/>
        <v>0</v>
      </c>
      <c r="AS308" s="16">
        <f t="shared" si="372"/>
        <v>0</v>
      </c>
      <c r="AU308" s="2"/>
      <c r="AV308" s="2"/>
      <c r="AW308" s="2"/>
      <c r="AX308" s="2"/>
      <c r="AY308" s="9">
        <f t="shared" si="373"/>
        <v>281</v>
      </c>
      <c r="AZ308" s="31">
        <f t="shared" si="374"/>
        <v>0</v>
      </c>
      <c r="BA308" s="31">
        <f t="shared" si="343"/>
        <v>101</v>
      </c>
      <c r="BB308" s="10">
        <f t="shared" si="415"/>
        <v>530</v>
      </c>
      <c r="BC308" s="28">
        <f t="shared" si="375"/>
        <v>30</v>
      </c>
      <c r="BD308" s="10">
        <f t="shared" si="376"/>
        <v>500</v>
      </c>
      <c r="BE308" s="10">
        <f t="shared" si="416"/>
        <v>500</v>
      </c>
      <c r="BF308" s="44">
        <f t="shared" si="377"/>
        <v>9500</v>
      </c>
      <c r="BG308" s="80">
        <f t="shared" si="378"/>
        <v>0</v>
      </c>
      <c r="BH308" s="118"/>
      <c r="BI308" s="9">
        <f t="shared" si="379"/>
        <v>0</v>
      </c>
      <c r="BJ308" s="28">
        <f t="shared" si="380"/>
        <v>0</v>
      </c>
      <c r="BK308" s="28">
        <f t="shared" si="381"/>
        <v>0</v>
      </c>
      <c r="BL308" s="28">
        <f t="shared" si="382"/>
        <v>0</v>
      </c>
      <c r="BM308" s="28">
        <f t="shared" si="383"/>
        <v>0</v>
      </c>
      <c r="BN308" s="28">
        <f t="shared" si="384"/>
        <v>0</v>
      </c>
      <c r="BO308" s="36">
        <f t="shared" si="385"/>
        <v>0</v>
      </c>
      <c r="BP308" s="80">
        <f t="shared" si="386"/>
        <v>0</v>
      </c>
      <c r="BQ308" s="9">
        <f t="shared" si="387"/>
        <v>0</v>
      </c>
      <c r="BR308" s="28">
        <f t="shared" si="388"/>
        <v>0</v>
      </c>
      <c r="BS308" s="28">
        <f t="shared" si="389"/>
        <v>0</v>
      </c>
      <c r="BT308" s="28">
        <f t="shared" si="390"/>
        <v>0</v>
      </c>
      <c r="BU308" s="28">
        <f t="shared" si="391"/>
        <v>0</v>
      </c>
      <c r="BV308" s="28">
        <f t="shared" si="392"/>
        <v>0</v>
      </c>
      <c r="BW308" s="36">
        <f t="shared" si="393"/>
        <v>0</v>
      </c>
      <c r="BX308" s="80">
        <f t="shared" si="394"/>
        <v>0</v>
      </c>
      <c r="BY308" s="9">
        <f t="shared" si="395"/>
        <v>0</v>
      </c>
      <c r="BZ308" s="28">
        <f t="shared" si="396"/>
        <v>0</v>
      </c>
      <c r="CA308" s="28">
        <f t="shared" si="397"/>
        <v>0</v>
      </c>
      <c r="CB308" s="28">
        <f t="shared" si="398"/>
        <v>0</v>
      </c>
      <c r="CC308" s="28">
        <f t="shared" si="399"/>
        <v>0</v>
      </c>
      <c r="CD308" s="28">
        <f t="shared" si="400"/>
        <v>0</v>
      </c>
      <c r="CE308" s="36">
        <f t="shared" si="401"/>
        <v>0</v>
      </c>
      <c r="CF308" s="80">
        <f t="shared" si="402"/>
        <v>0</v>
      </c>
      <c r="CG308" s="9">
        <f t="shared" si="403"/>
        <v>0</v>
      </c>
      <c r="CH308" s="28">
        <f t="shared" si="404"/>
        <v>0</v>
      </c>
      <c r="CI308" s="28">
        <f t="shared" si="405"/>
        <v>0</v>
      </c>
      <c r="CJ308" s="28">
        <f t="shared" si="406"/>
        <v>0</v>
      </c>
      <c r="CK308" s="28">
        <f t="shared" si="407"/>
        <v>0</v>
      </c>
      <c r="CL308" s="28">
        <f t="shared" si="408"/>
        <v>0</v>
      </c>
      <c r="CM308" s="36">
        <f t="shared" si="409"/>
        <v>0</v>
      </c>
      <c r="CN308" s="80">
        <f t="shared" si="410"/>
        <v>0</v>
      </c>
      <c r="CO308" s="9">
        <f t="shared" si="411"/>
        <v>0</v>
      </c>
      <c r="CP308" s="28">
        <f t="shared" si="412"/>
        <v>0</v>
      </c>
      <c r="CQ308" s="28">
        <f t="shared" si="334"/>
        <v>0</v>
      </c>
      <c r="CR308" s="28">
        <f t="shared" si="335"/>
        <v>0</v>
      </c>
      <c r="CS308" s="28">
        <f t="shared" si="336"/>
        <v>0</v>
      </c>
      <c r="CT308" s="28">
        <f t="shared" si="337"/>
        <v>0</v>
      </c>
      <c r="CU308" s="36">
        <f t="shared" si="338"/>
        <v>0</v>
      </c>
      <c r="CV308" s="122">
        <f t="shared" si="339"/>
        <v>0</v>
      </c>
      <c r="CW308" s="125">
        <f t="shared" si="340"/>
        <v>0</v>
      </c>
      <c r="CX308" s="138">
        <f t="shared" si="341"/>
        <v>530</v>
      </c>
    </row>
    <row r="309" spans="2:102" x14ac:dyDescent="0.3">
      <c r="B309" s="86">
        <v>282</v>
      </c>
      <c r="C309" s="155">
        <f t="shared" si="344"/>
        <v>530</v>
      </c>
      <c r="D309" s="10">
        <f t="shared" si="345"/>
        <v>30</v>
      </c>
      <c r="E309" s="10">
        <f t="shared" si="346"/>
        <v>500</v>
      </c>
      <c r="F309" s="10">
        <f t="shared" si="347"/>
        <v>0</v>
      </c>
      <c r="G309" s="10">
        <f t="shared" si="348"/>
        <v>500</v>
      </c>
      <c r="H309" s="10">
        <f t="shared" si="342"/>
        <v>9000</v>
      </c>
      <c r="I309" s="146">
        <f t="shared" si="413"/>
        <v>-500</v>
      </c>
      <c r="J309" s="147">
        <f t="shared" si="414"/>
        <v>-530</v>
      </c>
      <c r="S309" s="86">
        <v>282</v>
      </c>
      <c r="T309" s="9">
        <f t="shared" si="349"/>
        <v>0</v>
      </c>
      <c r="U309" s="10">
        <f t="shared" si="350"/>
        <v>0</v>
      </c>
      <c r="V309" s="10">
        <f t="shared" si="351"/>
        <v>0</v>
      </c>
      <c r="W309" s="10">
        <f t="shared" si="352"/>
        <v>0</v>
      </c>
      <c r="X309" s="10">
        <f t="shared" si="353"/>
        <v>0</v>
      </c>
      <c r="Y309" s="10">
        <f t="shared" si="354"/>
        <v>0</v>
      </c>
      <c r="Z309" s="10">
        <f t="shared" si="355"/>
        <v>0</v>
      </c>
      <c r="AA309" s="16">
        <f t="shared" si="356"/>
        <v>0</v>
      </c>
      <c r="AB309" s="6"/>
      <c r="AC309" s="9">
        <f t="shared" si="357"/>
        <v>0</v>
      </c>
      <c r="AD309" s="10">
        <f t="shared" si="358"/>
        <v>0</v>
      </c>
      <c r="AE309" s="10">
        <f t="shared" si="359"/>
        <v>0</v>
      </c>
      <c r="AF309" s="10">
        <f t="shared" si="360"/>
        <v>0</v>
      </c>
      <c r="AG309" s="10">
        <f t="shared" si="361"/>
        <v>0</v>
      </c>
      <c r="AH309" s="10">
        <f t="shared" si="362"/>
        <v>0</v>
      </c>
      <c r="AI309" s="10">
        <f t="shared" si="363"/>
        <v>0</v>
      </c>
      <c r="AJ309" s="16">
        <f t="shared" si="364"/>
        <v>0</v>
      </c>
      <c r="AK309" s="6"/>
      <c r="AL309" s="9">
        <f t="shared" si="365"/>
        <v>0</v>
      </c>
      <c r="AM309" s="10">
        <f t="shared" si="366"/>
        <v>0</v>
      </c>
      <c r="AN309" s="10">
        <f t="shared" si="367"/>
        <v>0</v>
      </c>
      <c r="AO309" s="10">
        <f t="shared" si="368"/>
        <v>0</v>
      </c>
      <c r="AP309" s="10">
        <f t="shared" si="369"/>
        <v>0</v>
      </c>
      <c r="AQ309" s="10">
        <f t="shared" si="370"/>
        <v>0</v>
      </c>
      <c r="AR309" s="10">
        <f t="shared" si="371"/>
        <v>0</v>
      </c>
      <c r="AS309" s="16">
        <f t="shared" si="372"/>
        <v>0</v>
      </c>
      <c r="AU309" s="2"/>
      <c r="AV309" s="2"/>
      <c r="AW309" s="2"/>
      <c r="AX309" s="2"/>
      <c r="AY309" s="9">
        <f t="shared" si="373"/>
        <v>282</v>
      </c>
      <c r="AZ309" s="31">
        <f t="shared" si="374"/>
        <v>0</v>
      </c>
      <c r="BA309" s="31">
        <f t="shared" si="343"/>
        <v>102</v>
      </c>
      <c r="BB309" s="10">
        <f t="shared" si="415"/>
        <v>530</v>
      </c>
      <c r="BC309" s="28">
        <f t="shared" si="375"/>
        <v>30</v>
      </c>
      <c r="BD309" s="10">
        <f t="shared" si="376"/>
        <v>500</v>
      </c>
      <c r="BE309" s="10">
        <f t="shared" si="416"/>
        <v>500</v>
      </c>
      <c r="BF309" s="44">
        <f t="shared" si="377"/>
        <v>9000</v>
      </c>
      <c r="BG309" s="80">
        <f t="shared" si="378"/>
        <v>0</v>
      </c>
      <c r="BH309" s="118"/>
      <c r="BI309" s="9">
        <f t="shared" si="379"/>
        <v>0</v>
      </c>
      <c r="BJ309" s="28">
        <f t="shared" si="380"/>
        <v>0</v>
      </c>
      <c r="BK309" s="28">
        <f t="shared" si="381"/>
        <v>0</v>
      </c>
      <c r="BL309" s="28">
        <f t="shared" si="382"/>
        <v>0</v>
      </c>
      <c r="BM309" s="28">
        <f t="shared" si="383"/>
        <v>0</v>
      </c>
      <c r="BN309" s="28">
        <f t="shared" si="384"/>
        <v>0</v>
      </c>
      <c r="BO309" s="36">
        <f t="shared" si="385"/>
        <v>0</v>
      </c>
      <c r="BP309" s="80">
        <f t="shared" si="386"/>
        <v>0</v>
      </c>
      <c r="BQ309" s="9">
        <f t="shared" si="387"/>
        <v>0</v>
      </c>
      <c r="BR309" s="28">
        <f t="shared" si="388"/>
        <v>0</v>
      </c>
      <c r="BS309" s="28">
        <f t="shared" si="389"/>
        <v>0</v>
      </c>
      <c r="BT309" s="28">
        <f t="shared" si="390"/>
        <v>0</v>
      </c>
      <c r="BU309" s="28">
        <f t="shared" si="391"/>
        <v>0</v>
      </c>
      <c r="BV309" s="28">
        <f t="shared" si="392"/>
        <v>0</v>
      </c>
      <c r="BW309" s="36">
        <f t="shared" si="393"/>
        <v>0</v>
      </c>
      <c r="BX309" s="80">
        <f t="shared" si="394"/>
        <v>0</v>
      </c>
      <c r="BY309" s="9">
        <f t="shared" si="395"/>
        <v>0</v>
      </c>
      <c r="BZ309" s="28">
        <f t="shared" si="396"/>
        <v>0</v>
      </c>
      <c r="CA309" s="28">
        <f t="shared" si="397"/>
        <v>0</v>
      </c>
      <c r="CB309" s="28">
        <f t="shared" si="398"/>
        <v>0</v>
      </c>
      <c r="CC309" s="28">
        <f t="shared" si="399"/>
        <v>0</v>
      </c>
      <c r="CD309" s="28">
        <f t="shared" si="400"/>
        <v>0</v>
      </c>
      <c r="CE309" s="36">
        <f t="shared" si="401"/>
        <v>0</v>
      </c>
      <c r="CF309" s="80">
        <f t="shared" si="402"/>
        <v>0</v>
      </c>
      <c r="CG309" s="9">
        <f t="shared" si="403"/>
        <v>0</v>
      </c>
      <c r="CH309" s="28">
        <f t="shared" si="404"/>
        <v>0</v>
      </c>
      <c r="CI309" s="28">
        <f t="shared" si="405"/>
        <v>0</v>
      </c>
      <c r="CJ309" s="28">
        <f t="shared" si="406"/>
        <v>0</v>
      </c>
      <c r="CK309" s="28">
        <f t="shared" si="407"/>
        <v>0</v>
      </c>
      <c r="CL309" s="28">
        <f t="shared" si="408"/>
        <v>0</v>
      </c>
      <c r="CM309" s="36">
        <f t="shared" si="409"/>
        <v>0</v>
      </c>
      <c r="CN309" s="80">
        <f t="shared" si="410"/>
        <v>0</v>
      </c>
      <c r="CO309" s="9">
        <f t="shared" si="411"/>
        <v>0</v>
      </c>
      <c r="CP309" s="28">
        <f t="shared" si="412"/>
        <v>0</v>
      </c>
      <c r="CQ309" s="28">
        <f t="shared" si="334"/>
        <v>0</v>
      </c>
      <c r="CR309" s="28">
        <f t="shared" si="335"/>
        <v>0</v>
      </c>
      <c r="CS309" s="28">
        <f t="shared" si="336"/>
        <v>0</v>
      </c>
      <c r="CT309" s="28">
        <f t="shared" si="337"/>
        <v>0</v>
      </c>
      <c r="CU309" s="36">
        <f t="shared" si="338"/>
        <v>0</v>
      </c>
      <c r="CV309" s="122">
        <f t="shared" si="339"/>
        <v>0</v>
      </c>
      <c r="CW309" s="125">
        <f t="shared" si="340"/>
        <v>0</v>
      </c>
      <c r="CX309" s="138">
        <f t="shared" si="341"/>
        <v>530</v>
      </c>
    </row>
    <row r="310" spans="2:102" x14ac:dyDescent="0.3">
      <c r="B310" s="86">
        <v>283</v>
      </c>
      <c r="C310" s="155">
        <f t="shared" si="344"/>
        <v>530</v>
      </c>
      <c r="D310" s="10">
        <f t="shared" si="345"/>
        <v>30</v>
      </c>
      <c r="E310" s="10">
        <f t="shared" si="346"/>
        <v>500</v>
      </c>
      <c r="F310" s="10">
        <f t="shared" si="347"/>
        <v>0</v>
      </c>
      <c r="G310" s="10">
        <f t="shared" si="348"/>
        <v>500</v>
      </c>
      <c r="H310" s="10">
        <f t="shared" si="342"/>
        <v>8500</v>
      </c>
      <c r="I310" s="146">
        <f t="shared" si="413"/>
        <v>-500</v>
      </c>
      <c r="J310" s="147">
        <f t="shared" si="414"/>
        <v>-530</v>
      </c>
      <c r="S310" s="86">
        <v>283</v>
      </c>
      <c r="T310" s="9">
        <f t="shared" si="349"/>
        <v>0</v>
      </c>
      <c r="U310" s="10">
        <f t="shared" si="350"/>
        <v>0</v>
      </c>
      <c r="V310" s="10">
        <f t="shared" si="351"/>
        <v>0</v>
      </c>
      <c r="W310" s="10">
        <f t="shared" si="352"/>
        <v>0</v>
      </c>
      <c r="X310" s="10">
        <f t="shared" si="353"/>
        <v>0</v>
      </c>
      <c r="Y310" s="10">
        <f t="shared" si="354"/>
        <v>0</v>
      </c>
      <c r="Z310" s="10">
        <f t="shared" si="355"/>
        <v>0</v>
      </c>
      <c r="AA310" s="16">
        <f t="shared" si="356"/>
        <v>0</v>
      </c>
      <c r="AB310" s="6"/>
      <c r="AC310" s="9">
        <f t="shared" si="357"/>
        <v>0</v>
      </c>
      <c r="AD310" s="10">
        <f t="shared" si="358"/>
        <v>0</v>
      </c>
      <c r="AE310" s="10">
        <f t="shared" si="359"/>
        <v>0</v>
      </c>
      <c r="AF310" s="10">
        <f t="shared" si="360"/>
        <v>0</v>
      </c>
      <c r="AG310" s="10">
        <f t="shared" si="361"/>
        <v>0</v>
      </c>
      <c r="AH310" s="10">
        <f t="shared" si="362"/>
        <v>0</v>
      </c>
      <c r="AI310" s="10">
        <f t="shared" si="363"/>
        <v>0</v>
      </c>
      <c r="AJ310" s="16">
        <f t="shared" si="364"/>
        <v>0</v>
      </c>
      <c r="AK310" s="6"/>
      <c r="AL310" s="9">
        <f t="shared" si="365"/>
        <v>0</v>
      </c>
      <c r="AM310" s="10">
        <f t="shared" si="366"/>
        <v>0</v>
      </c>
      <c r="AN310" s="10">
        <f t="shared" si="367"/>
        <v>0</v>
      </c>
      <c r="AO310" s="10">
        <f t="shared" si="368"/>
        <v>0</v>
      </c>
      <c r="AP310" s="10">
        <f t="shared" si="369"/>
        <v>0</v>
      </c>
      <c r="AQ310" s="10">
        <f t="shared" si="370"/>
        <v>0</v>
      </c>
      <c r="AR310" s="10">
        <f t="shared" si="371"/>
        <v>0</v>
      </c>
      <c r="AS310" s="16">
        <f t="shared" si="372"/>
        <v>0</v>
      </c>
      <c r="AU310" s="2"/>
      <c r="AV310" s="2"/>
      <c r="AW310" s="2"/>
      <c r="AX310" s="2"/>
      <c r="AY310" s="9">
        <f t="shared" si="373"/>
        <v>283</v>
      </c>
      <c r="AZ310" s="31">
        <f t="shared" si="374"/>
        <v>0</v>
      </c>
      <c r="BA310" s="31">
        <f t="shared" si="343"/>
        <v>103</v>
      </c>
      <c r="BB310" s="10">
        <f t="shared" si="415"/>
        <v>530</v>
      </c>
      <c r="BC310" s="28">
        <f t="shared" si="375"/>
        <v>30</v>
      </c>
      <c r="BD310" s="10">
        <f t="shared" si="376"/>
        <v>500</v>
      </c>
      <c r="BE310" s="10">
        <f t="shared" si="416"/>
        <v>500</v>
      </c>
      <c r="BF310" s="44">
        <f t="shared" si="377"/>
        <v>8500</v>
      </c>
      <c r="BG310" s="80">
        <f t="shared" si="378"/>
        <v>0</v>
      </c>
      <c r="BH310" s="118"/>
      <c r="BI310" s="9">
        <f t="shared" si="379"/>
        <v>0</v>
      </c>
      <c r="BJ310" s="28">
        <f t="shared" si="380"/>
        <v>0</v>
      </c>
      <c r="BK310" s="28">
        <f t="shared" si="381"/>
        <v>0</v>
      </c>
      <c r="BL310" s="28">
        <f t="shared" si="382"/>
        <v>0</v>
      </c>
      <c r="BM310" s="28">
        <f t="shared" si="383"/>
        <v>0</v>
      </c>
      <c r="BN310" s="28">
        <f t="shared" si="384"/>
        <v>0</v>
      </c>
      <c r="BO310" s="36">
        <f t="shared" si="385"/>
        <v>0</v>
      </c>
      <c r="BP310" s="80">
        <f t="shared" si="386"/>
        <v>0</v>
      </c>
      <c r="BQ310" s="9">
        <f t="shared" si="387"/>
        <v>0</v>
      </c>
      <c r="BR310" s="28">
        <f t="shared" si="388"/>
        <v>0</v>
      </c>
      <c r="BS310" s="28">
        <f t="shared" si="389"/>
        <v>0</v>
      </c>
      <c r="BT310" s="28">
        <f t="shared" si="390"/>
        <v>0</v>
      </c>
      <c r="BU310" s="28">
        <f t="shared" si="391"/>
        <v>0</v>
      </c>
      <c r="BV310" s="28">
        <f t="shared" si="392"/>
        <v>0</v>
      </c>
      <c r="BW310" s="36">
        <f t="shared" si="393"/>
        <v>0</v>
      </c>
      <c r="BX310" s="80">
        <f t="shared" si="394"/>
        <v>0</v>
      </c>
      <c r="BY310" s="9">
        <f t="shared" si="395"/>
        <v>0</v>
      </c>
      <c r="BZ310" s="28">
        <f t="shared" si="396"/>
        <v>0</v>
      </c>
      <c r="CA310" s="28">
        <f t="shared" si="397"/>
        <v>0</v>
      </c>
      <c r="CB310" s="28">
        <f t="shared" si="398"/>
        <v>0</v>
      </c>
      <c r="CC310" s="28">
        <f t="shared" si="399"/>
        <v>0</v>
      </c>
      <c r="CD310" s="28">
        <f t="shared" si="400"/>
        <v>0</v>
      </c>
      <c r="CE310" s="36">
        <f t="shared" si="401"/>
        <v>0</v>
      </c>
      <c r="CF310" s="80">
        <f t="shared" si="402"/>
        <v>0</v>
      </c>
      <c r="CG310" s="9">
        <f t="shared" si="403"/>
        <v>0</v>
      </c>
      <c r="CH310" s="28">
        <f t="shared" si="404"/>
        <v>0</v>
      </c>
      <c r="CI310" s="28">
        <f t="shared" si="405"/>
        <v>0</v>
      </c>
      <c r="CJ310" s="28">
        <f t="shared" si="406"/>
        <v>0</v>
      </c>
      <c r="CK310" s="28">
        <f t="shared" si="407"/>
        <v>0</v>
      </c>
      <c r="CL310" s="28">
        <f t="shared" si="408"/>
        <v>0</v>
      </c>
      <c r="CM310" s="36">
        <f t="shared" si="409"/>
        <v>0</v>
      </c>
      <c r="CN310" s="80">
        <f t="shared" si="410"/>
        <v>0</v>
      </c>
      <c r="CO310" s="9">
        <f t="shared" si="411"/>
        <v>0</v>
      </c>
      <c r="CP310" s="28">
        <f t="shared" si="412"/>
        <v>0</v>
      </c>
      <c r="CQ310" s="28">
        <f t="shared" si="334"/>
        <v>0</v>
      </c>
      <c r="CR310" s="28">
        <f t="shared" si="335"/>
        <v>0</v>
      </c>
      <c r="CS310" s="28">
        <f t="shared" si="336"/>
        <v>0</v>
      </c>
      <c r="CT310" s="28">
        <f t="shared" si="337"/>
        <v>0</v>
      </c>
      <c r="CU310" s="36">
        <f t="shared" si="338"/>
        <v>0</v>
      </c>
      <c r="CV310" s="122">
        <f t="shared" si="339"/>
        <v>0</v>
      </c>
      <c r="CW310" s="125">
        <f t="shared" si="340"/>
        <v>0</v>
      </c>
      <c r="CX310" s="138">
        <f t="shared" si="341"/>
        <v>530</v>
      </c>
    </row>
    <row r="311" spans="2:102" x14ac:dyDescent="0.3">
      <c r="B311" s="86">
        <v>284</v>
      </c>
      <c r="C311" s="155">
        <f t="shared" si="344"/>
        <v>530</v>
      </c>
      <c r="D311" s="10">
        <f t="shared" si="345"/>
        <v>30</v>
      </c>
      <c r="E311" s="10">
        <f t="shared" si="346"/>
        <v>500</v>
      </c>
      <c r="F311" s="10">
        <f t="shared" si="347"/>
        <v>0</v>
      </c>
      <c r="G311" s="10">
        <f t="shared" si="348"/>
        <v>500</v>
      </c>
      <c r="H311" s="10">
        <f t="shared" si="342"/>
        <v>8000</v>
      </c>
      <c r="I311" s="146">
        <f t="shared" si="413"/>
        <v>-500</v>
      </c>
      <c r="J311" s="147">
        <f t="shared" si="414"/>
        <v>-530</v>
      </c>
      <c r="S311" s="86">
        <v>284</v>
      </c>
      <c r="T311" s="9">
        <f t="shared" si="349"/>
        <v>0</v>
      </c>
      <c r="U311" s="10">
        <f t="shared" si="350"/>
        <v>0</v>
      </c>
      <c r="V311" s="10">
        <f t="shared" si="351"/>
        <v>0</v>
      </c>
      <c r="W311" s="10">
        <f t="shared" si="352"/>
        <v>0</v>
      </c>
      <c r="X311" s="10">
        <f t="shared" si="353"/>
        <v>0</v>
      </c>
      <c r="Y311" s="10">
        <f t="shared" si="354"/>
        <v>0</v>
      </c>
      <c r="Z311" s="10">
        <f t="shared" si="355"/>
        <v>0</v>
      </c>
      <c r="AA311" s="16">
        <f t="shared" si="356"/>
        <v>0</v>
      </c>
      <c r="AB311" s="6"/>
      <c r="AC311" s="9">
        <f t="shared" si="357"/>
        <v>0</v>
      </c>
      <c r="AD311" s="10">
        <f t="shared" si="358"/>
        <v>0</v>
      </c>
      <c r="AE311" s="10">
        <f t="shared" si="359"/>
        <v>0</v>
      </c>
      <c r="AF311" s="10">
        <f t="shared" si="360"/>
        <v>0</v>
      </c>
      <c r="AG311" s="10">
        <f t="shared" si="361"/>
        <v>0</v>
      </c>
      <c r="AH311" s="10">
        <f t="shared" si="362"/>
        <v>0</v>
      </c>
      <c r="AI311" s="10">
        <f t="shared" si="363"/>
        <v>0</v>
      </c>
      <c r="AJ311" s="16">
        <f t="shared" si="364"/>
        <v>0</v>
      </c>
      <c r="AK311" s="6"/>
      <c r="AL311" s="9">
        <f t="shared" si="365"/>
        <v>0</v>
      </c>
      <c r="AM311" s="10">
        <f t="shared" si="366"/>
        <v>0</v>
      </c>
      <c r="AN311" s="10">
        <f t="shared" si="367"/>
        <v>0</v>
      </c>
      <c r="AO311" s="10">
        <f t="shared" si="368"/>
        <v>0</v>
      </c>
      <c r="AP311" s="10">
        <f t="shared" si="369"/>
        <v>0</v>
      </c>
      <c r="AQ311" s="10">
        <f t="shared" si="370"/>
        <v>0</v>
      </c>
      <c r="AR311" s="10">
        <f t="shared" si="371"/>
        <v>0</v>
      </c>
      <c r="AS311" s="16">
        <f t="shared" si="372"/>
        <v>0</v>
      </c>
      <c r="AU311" s="2"/>
      <c r="AV311" s="2"/>
      <c r="AW311" s="2"/>
      <c r="AX311" s="2"/>
      <c r="AY311" s="9">
        <f t="shared" si="373"/>
        <v>284</v>
      </c>
      <c r="AZ311" s="31">
        <f t="shared" si="374"/>
        <v>0</v>
      </c>
      <c r="BA311" s="31">
        <f t="shared" si="343"/>
        <v>104</v>
      </c>
      <c r="BB311" s="10">
        <f t="shared" si="415"/>
        <v>530</v>
      </c>
      <c r="BC311" s="28">
        <f t="shared" si="375"/>
        <v>30</v>
      </c>
      <c r="BD311" s="10">
        <f t="shared" si="376"/>
        <v>500</v>
      </c>
      <c r="BE311" s="10">
        <f t="shared" si="416"/>
        <v>500</v>
      </c>
      <c r="BF311" s="44">
        <f t="shared" si="377"/>
        <v>8000</v>
      </c>
      <c r="BG311" s="80">
        <f t="shared" si="378"/>
        <v>0</v>
      </c>
      <c r="BH311" s="118"/>
      <c r="BI311" s="9">
        <f t="shared" si="379"/>
        <v>0</v>
      </c>
      <c r="BJ311" s="28">
        <f t="shared" si="380"/>
        <v>0</v>
      </c>
      <c r="BK311" s="28">
        <f t="shared" si="381"/>
        <v>0</v>
      </c>
      <c r="BL311" s="28">
        <f t="shared" si="382"/>
        <v>0</v>
      </c>
      <c r="BM311" s="28">
        <f t="shared" si="383"/>
        <v>0</v>
      </c>
      <c r="BN311" s="28">
        <f t="shared" si="384"/>
        <v>0</v>
      </c>
      <c r="BO311" s="36">
        <f t="shared" si="385"/>
        <v>0</v>
      </c>
      <c r="BP311" s="80">
        <f t="shared" si="386"/>
        <v>0</v>
      </c>
      <c r="BQ311" s="9">
        <f t="shared" si="387"/>
        <v>0</v>
      </c>
      <c r="BR311" s="28">
        <f t="shared" si="388"/>
        <v>0</v>
      </c>
      <c r="BS311" s="28">
        <f t="shared" si="389"/>
        <v>0</v>
      </c>
      <c r="BT311" s="28">
        <f t="shared" si="390"/>
        <v>0</v>
      </c>
      <c r="BU311" s="28">
        <f t="shared" si="391"/>
        <v>0</v>
      </c>
      <c r="BV311" s="28">
        <f t="shared" si="392"/>
        <v>0</v>
      </c>
      <c r="BW311" s="36">
        <f t="shared" si="393"/>
        <v>0</v>
      </c>
      <c r="BX311" s="80">
        <f t="shared" si="394"/>
        <v>0</v>
      </c>
      <c r="BY311" s="9">
        <f t="shared" si="395"/>
        <v>0</v>
      </c>
      <c r="BZ311" s="28">
        <f t="shared" si="396"/>
        <v>0</v>
      </c>
      <c r="CA311" s="28">
        <f t="shared" si="397"/>
        <v>0</v>
      </c>
      <c r="CB311" s="28">
        <f t="shared" si="398"/>
        <v>0</v>
      </c>
      <c r="CC311" s="28">
        <f t="shared" si="399"/>
        <v>0</v>
      </c>
      <c r="CD311" s="28">
        <f t="shared" si="400"/>
        <v>0</v>
      </c>
      <c r="CE311" s="36">
        <f t="shared" si="401"/>
        <v>0</v>
      </c>
      <c r="CF311" s="80">
        <f t="shared" si="402"/>
        <v>0</v>
      </c>
      <c r="CG311" s="9">
        <f t="shared" si="403"/>
        <v>0</v>
      </c>
      <c r="CH311" s="28">
        <f t="shared" si="404"/>
        <v>0</v>
      </c>
      <c r="CI311" s="28">
        <f t="shared" si="405"/>
        <v>0</v>
      </c>
      <c r="CJ311" s="28">
        <f t="shared" si="406"/>
        <v>0</v>
      </c>
      <c r="CK311" s="28">
        <f t="shared" si="407"/>
        <v>0</v>
      </c>
      <c r="CL311" s="28">
        <f t="shared" si="408"/>
        <v>0</v>
      </c>
      <c r="CM311" s="36">
        <f t="shared" si="409"/>
        <v>0</v>
      </c>
      <c r="CN311" s="80">
        <f t="shared" si="410"/>
        <v>0</v>
      </c>
      <c r="CO311" s="9">
        <f t="shared" si="411"/>
        <v>0</v>
      </c>
      <c r="CP311" s="28">
        <f t="shared" si="412"/>
        <v>0</v>
      </c>
      <c r="CQ311" s="28">
        <f t="shared" si="334"/>
        <v>0</v>
      </c>
      <c r="CR311" s="28">
        <f t="shared" si="335"/>
        <v>0</v>
      </c>
      <c r="CS311" s="28">
        <f t="shared" si="336"/>
        <v>0</v>
      </c>
      <c r="CT311" s="28">
        <f t="shared" si="337"/>
        <v>0</v>
      </c>
      <c r="CU311" s="36">
        <f t="shared" si="338"/>
        <v>0</v>
      </c>
      <c r="CV311" s="122">
        <f t="shared" si="339"/>
        <v>0</v>
      </c>
      <c r="CW311" s="125">
        <f t="shared" si="340"/>
        <v>0</v>
      </c>
      <c r="CX311" s="138">
        <f t="shared" si="341"/>
        <v>530</v>
      </c>
    </row>
    <row r="312" spans="2:102" x14ac:dyDescent="0.3">
      <c r="B312" s="86">
        <v>285</v>
      </c>
      <c r="C312" s="155">
        <f t="shared" si="344"/>
        <v>530</v>
      </c>
      <c r="D312" s="10">
        <f t="shared" si="345"/>
        <v>30</v>
      </c>
      <c r="E312" s="10">
        <f t="shared" si="346"/>
        <v>500</v>
      </c>
      <c r="F312" s="10">
        <f t="shared" si="347"/>
        <v>0</v>
      </c>
      <c r="G312" s="10">
        <f t="shared" si="348"/>
        <v>500</v>
      </c>
      <c r="H312" s="10">
        <f t="shared" si="342"/>
        <v>7500</v>
      </c>
      <c r="I312" s="146">
        <f t="shared" si="413"/>
        <v>-500</v>
      </c>
      <c r="J312" s="147">
        <f t="shared" si="414"/>
        <v>-530</v>
      </c>
      <c r="S312" s="86">
        <v>285</v>
      </c>
      <c r="T312" s="9">
        <f t="shared" si="349"/>
        <v>0</v>
      </c>
      <c r="U312" s="10">
        <f t="shared" si="350"/>
        <v>0</v>
      </c>
      <c r="V312" s="10">
        <f t="shared" si="351"/>
        <v>0</v>
      </c>
      <c r="W312" s="10">
        <f t="shared" si="352"/>
        <v>0</v>
      </c>
      <c r="X312" s="10">
        <f t="shared" si="353"/>
        <v>0</v>
      </c>
      <c r="Y312" s="10">
        <f t="shared" si="354"/>
        <v>0</v>
      </c>
      <c r="Z312" s="10">
        <f t="shared" si="355"/>
        <v>0</v>
      </c>
      <c r="AA312" s="16">
        <f t="shared" si="356"/>
        <v>0</v>
      </c>
      <c r="AB312" s="6"/>
      <c r="AC312" s="9">
        <f t="shared" si="357"/>
        <v>0</v>
      </c>
      <c r="AD312" s="10">
        <f t="shared" si="358"/>
        <v>0</v>
      </c>
      <c r="AE312" s="10">
        <f t="shared" si="359"/>
        <v>0</v>
      </c>
      <c r="AF312" s="10">
        <f t="shared" si="360"/>
        <v>0</v>
      </c>
      <c r="AG312" s="10">
        <f t="shared" si="361"/>
        <v>0</v>
      </c>
      <c r="AH312" s="10">
        <f t="shared" si="362"/>
        <v>0</v>
      </c>
      <c r="AI312" s="10">
        <f t="shared" si="363"/>
        <v>0</v>
      </c>
      <c r="AJ312" s="16">
        <f t="shared" si="364"/>
        <v>0</v>
      </c>
      <c r="AK312" s="6"/>
      <c r="AL312" s="9">
        <f t="shared" si="365"/>
        <v>0</v>
      </c>
      <c r="AM312" s="10">
        <f t="shared" si="366"/>
        <v>0</v>
      </c>
      <c r="AN312" s="10">
        <f t="shared" si="367"/>
        <v>0</v>
      </c>
      <c r="AO312" s="10">
        <f t="shared" si="368"/>
        <v>0</v>
      </c>
      <c r="AP312" s="10">
        <f t="shared" si="369"/>
        <v>0</v>
      </c>
      <c r="AQ312" s="10">
        <f t="shared" si="370"/>
        <v>0</v>
      </c>
      <c r="AR312" s="10">
        <f t="shared" si="371"/>
        <v>0</v>
      </c>
      <c r="AS312" s="16">
        <f t="shared" si="372"/>
        <v>0</v>
      </c>
      <c r="AU312" s="2"/>
      <c r="AV312" s="2"/>
      <c r="AW312" s="2"/>
      <c r="AX312" s="2"/>
      <c r="AY312" s="9">
        <f t="shared" si="373"/>
        <v>285</v>
      </c>
      <c r="AZ312" s="31">
        <f t="shared" si="374"/>
        <v>0</v>
      </c>
      <c r="BA312" s="31">
        <f t="shared" si="343"/>
        <v>105</v>
      </c>
      <c r="BB312" s="10">
        <f t="shared" si="415"/>
        <v>530</v>
      </c>
      <c r="BC312" s="28">
        <f t="shared" si="375"/>
        <v>30</v>
      </c>
      <c r="BD312" s="10">
        <f t="shared" si="376"/>
        <v>500</v>
      </c>
      <c r="BE312" s="10">
        <f t="shared" si="416"/>
        <v>500</v>
      </c>
      <c r="BF312" s="44">
        <f t="shared" si="377"/>
        <v>7500</v>
      </c>
      <c r="BG312" s="80">
        <f t="shared" si="378"/>
        <v>0</v>
      </c>
      <c r="BH312" s="118"/>
      <c r="BI312" s="9">
        <f t="shared" si="379"/>
        <v>0</v>
      </c>
      <c r="BJ312" s="28">
        <f t="shared" si="380"/>
        <v>0</v>
      </c>
      <c r="BK312" s="28">
        <f t="shared" si="381"/>
        <v>0</v>
      </c>
      <c r="BL312" s="28">
        <f t="shared" si="382"/>
        <v>0</v>
      </c>
      <c r="BM312" s="28">
        <f t="shared" si="383"/>
        <v>0</v>
      </c>
      <c r="BN312" s="28">
        <f t="shared" si="384"/>
        <v>0</v>
      </c>
      <c r="BO312" s="36">
        <f t="shared" si="385"/>
        <v>0</v>
      </c>
      <c r="BP312" s="80">
        <f t="shared" si="386"/>
        <v>0</v>
      </c>
      <c r="BQ312" s="9">
        <f t="shared" si="387"/>
        <v>0</v>
      </c>
      <c r="BR312" s="28">
        <f t="shared" si="388"/>
        <v>0</v>
      </c>
      <c r="BS312" s="28">
        <f t="shared" si="389"/>
        <v>0</v>
      </c>
      <c r="BT312" s="28">
        <f t="shared" si="390"/>
        <v>0</v>
      </c>
      <c r="BU312" s="28">
        <f t="shared" si="391"/>
        <v>0</v>
      </c>
      <c r="BV312" s="28">
        <f t="shared" si="392"/>
        <v>0</v>
      </c>
      <c r="BW312" s="36">
        <f t="shared" si="393"/>
        <v>0</v>
      </c>
      <c r="BX312" s="80">
        <f t="shared" si="394"/>
        <v>0</v>
      </c>
      <c r="BY312" s="9">
        <f t="shared" si="395"/>
        <v>0</v>
      </c>
      <c r="BZ312" s="28">
        <f t="shared" si="396"/>
        <v>0</v>
      </c>
      <c r="CA312" s="28">
        <f t="shared" si="397"/>
        <v>0</v>
      </c>
      <c r="CB312" s="28">
        <f t="shared" si="398"/>
        <v>0</v>
      </c>
      <c r="CC312" s="28">
        <f t="shared" si="399"/>
        <v>0</v>
      </c>
      <c r="CD312" s="28">
        <f t="shared" si="400"/>
        <v>0</v>
      </c>
      <c r="CE312" s="36">
        <f t="shared" si="401"/>
        <v>0</v>
      </c>
      <c r="CF312" s="80">
        <f t="shared" si="402"/>
        <v>0</v>
      </c>
      <c r="CG312" s="9">
        <f t="shared" si="403"/>
        <v>0</v>
      </c>
      <c r="CH312" s="28">
        <f t="shared" si="404"/>
        <v>0</v>
      </c>
      <c r="CI312" s="28">
        <f t="shared" si="405"/>
        <v>0</v>
      </c>
      <c r="CJ312" s="28">
        <f t="shared" si="406"/>
        <v>0</v>
      </c>
      <c r="CK312" s="28">
        <f t="shared" si="407"/>
        <v>0</v>
      </c>
      <c r="CL312" s="28">
        <f t="shared" si="408"/>
        <v>0</v>
      </c>
      <c r="CM312" s="36">
        <f t="shared" si="409"/>
        <v>0</v>
      </c>
      <c r="CN312" s="80">
        <f t="shared" si="410"/>
        <v>0</v>
      </c>
      <c r="CO312" s="9">
        <f t="shared" si="411"/>
        <v>0</v>
      </c>
      <c r="CP312" s="28">
        <f t="shared" si="412"/>
        <v>0</v>
      </c>
      <c r="CQ312" s="28">
        <f t="shared" si="334"/>
        <v>0</v>
      </c>
      <c r="CR312" s="28">
        <f t="shared" si="335"/>
        <v>0</v>
      </c>
      <c r="CS312" s="28">
        <f t="shared" si="336"/>
        <v>0</v>
      </c>
      <c r="CT312" s="28">
        <f t="shared" si="337"/>
        <v>0</v>
      </c>
      <c r="CU312" s="36">
        <f t="shared" si="338"/>
        <v>0</v>
      </c>
      <c r="CV312" s="122">
        <f t="shared" si="339"/>
        <v>0</v>
      </c>
      <c r="CW312" s="125">
        <f t="shared" si="340"/>
        <v>0</v>
      </c>
      <c r="CX312" s="138">
        <f t="shared" si="341"/>
        <v>530</v>
      </c>
    </row>
    <row r="313" spans="2:102" x14ac:dyDescent="0.3">
      <c r="B313" s="86">
        <v>286</v>
      </c>
      <c r="C313" s="155">
        <f t="shared" si="344"/>
        <v>530</v>
      </c>
      <c r="D313" s="10">
        <f t="shared" si="345"/>
        <v>30</v>
      </c>
      <c r="E313" s="10">
        <f t="shared" si="346"/>
        <v>500</v>
      </c>
      <c r="F313" s="10">
        <f t="shared" si="347"/>
        <v>0</v>
      </c>
      <c r="G313" s="10">
        <f t="shared" si="348"/>
        <v>500</v>
      </c>
      <c r="H313" s="10">
        <f t="shared" si="342"/>
        <v>7000</v>
      </c>
      <c r="I313" s="146">
        <f t="shared" si="413"/>
        <v>-500</v>
      </c>
      <c r="J313" s="147">
        <f t="shared" si="414"/>
        <v>-530</v>
      </c>
      <c r="S313" s="86">
        <v>286</v>
      </c>
      <c r="T313" s="9">
        <f t="shared" si="349"/>
        <v>0</v>
      </c>
      <c r="U313" s="10">
        <f t="shared" si="350"/>
        <v>0</v>
      </c>
      <c r="V313" s="10">
        <f t="shared" si="351"/>
        <v>0</v>
      </c>
      <c r="W313" s="10">
        <f t="shared" si="352"/>
        <v>0</v>
      </c>
      <c r="X313" s="10">
        <f t="shared" si="353"/>
        <v>0</v>
      </c>
      <c r="Y313" s="10">
        <f t="shared" si="354"/>
        <v>0</v>
      </c>
      <c r="Z313" s="10">
        <f t="shared" si="355"/>
        <v>0</v>
      </c>
      <c r="AA313" s="16">
        <f t="shared" si="356"/>
        <v>0</v>
      </c>
      <c r="AB313" s="6"/>
      <c r="AC313" s="9">
        <f t="shared" si="357"/>
        <v>0</v>
      </c>
      <c r="AD313" s="10">
        <f t="shared" si="358"/>
        <v>0</v>
      </c>
      <c r="AE313" s="10">
        <f t="shared" si="359"/>
        <v>0</v>
      </c>
      <c r="AF313" s="10">
        <f t="shared" si="360"/>
        <v>0</v>
      </c>
      <c r="AG313" s="10">
        <f t="shared" si="361"/>
        <v>0</v>
      </c>
      <c r="AH313" s="10">
        <f t="shared" si="362"/>
        <v>0</v>
      </c>
      <c r="AI313" s="10">
        <f t="shared" si="363"/>
        <v>0</v>
      </c>
      <c r="AJ313" s="16">
        <f t="shared" si="364"/>
        <v>0</v>
      </c>
      <c r="AK313" s="6"/>
      <c r="AL313" s="9">
        <f t="shared" si="365"/>
        <v>0</v>
      </c>
      <c r="AM313" s="10">
        <f t="shared" si="366"/>
        <v>0</v>
      </c>
      <c r="AN313" s="10">
        <f t="shared" si="367"/>
        <v>0</v>
      </c>
      <c r="AO313" s="10">
        <f t="shared" si="368"/>
        <v>0</v>
      </c>
      <c r="AP313" s="10">
        <f t="shared" si="369"/>
        <v>0</v>
      </c>
      <c r="AQ313" s="10">
        <f t="shared" si="370"/>
        <v>0</v>
      </c>
      <c r="AR313" s="10">
        <f t="shared" si="371"/>
        <v>0</v>
      </c>
      <c r="AS313" s="16">
        <f t="shared" si="372"/>
        <v>0</v>
      </c>
      <c r="AU313" s="2"/>
      <c r="AV313" s="2"/>
      <c r="AW313" s="2"/>
      <c r="AX313" s="2"/>
      <c r="AY313" s="9">
        <f t="shared" si="373"/>
        <v>286</v>
      </c>
      <c r="AZ313" s="31">
        <f t="shared" si="374"/>
        <v>0</v>
      </c>
      <c r="BA313" s="31">
        <f t="shared" si="343"/>
        <v>106</v>
      </c>
      <c r="BB313" s="10">
        <f t="shared" si="415"/>
        <v>530</v>
      </c>
      <c r="BC313" s="28">
        <f t="shared" si="375"/>
        <v>30</v>
      </c>
      <c r="BD313" s="10">
        <f t="shared" si="376"/>
        <v>500</v>
      </c>
      <c r="BE313" s="10">
        <f t="shared" si="416"/>
        <v>500</v>
      </c>
      <c r="BF313" s="44">
        <f t="shared" si="377"/>
        <v>7000</v>
      </c>
      <c r="BG313" s="80">
        <f t="shared" si="378"/>
        <v>0</v>
      </c>
      <c r="BH313" s="118"/>
      <c r="BI313" s="9">
        <f t="shared" si="379"/>
        <v>0</v>
      </c>
      <c r="BJ313" s="28">
        <f t="shared" si="380"/>
        <v>0</v>
      </c>
      <c r="BK313" s="28">
        <f t="shared" si="381"/>
        <v>0</v>
      </c>
      <c r="BL313" s="28">
        <f t="shared" si="382"/>
        <v>0</v>
      </c>
      <c r="BM313" s="28">
        <f t="shared" si="383"/>
        <v>0</v>
      </c>
      <c r="BN313" s="28">
        <f t="shared" si="384"/>
        <v>0</v>
      </c>
      <c r="BO313" s="36">
        <f t="shared" si="385"/>
        <v>0</v>
      </c>
      <c r="BP313" s="80">
        <f t="shared" si="386"/>
        <v>0</v>
      </c>
      <c r="BQ313" s="9">
        <f t="shared" si="387"/>
        <v>0</v>
      </c>
      <c r="BR313" s="28">
        <f t="shared" si="388"/>
        <v>0</v>
      </c>
      <c r="BS313" s="28">
        <f t="shared" si="389"/>
        <v>0</v>
      </c>
      <c r="BT313" s="28">
        <f t="shared" si="390"/>
        <v>0</v>
      </c>
      <c r="BU313" s="28">
        <f t="shared" si="391"/>
        <v>0</v>
      </c>
      <c r="BV313" s="28">
        <f t="shared" si="392"/>
        <v>0</v>
      </c>
      <c r="BW313" s="36">
        <f t="shared" si="393"/>
        <v>0</v>
      </c>
      <c r="BX313" s="80">
        <f t="shared" si="394"/>
        <v>0</v>
      </c>
      <c r="BY313" s="9">
        <f t="shared" si="395"/>
        <v>0</v>
      </c>
      <c r="BZ313" s="28">
        <f t="shared" si="396"/>
        <v>0</v>
      </c>
      <c r="CA313" s="28">
        <f t="shared" si="397"/>
        <v>0</v>
      </c>
      <c r="CB313" s="28">
        <f t="shared" si="398"/>
        <v>0</v>
      </c>
      <c r="CC313" s="28">
        <f t="shared" si="399"/>
        <v>0</v>
      </c>
      <c r="CD313" s="28">
        <f t="shared" si="400"/>
        <v>0</v>
      </c>
      <c r="CE313" s="36">
        <f t="shared" si="401"/>
        <v>0</v>
      </c>
      <c r="CF313" s="80">
        <f t="shared" si="402"/>
        <v>0</v>
      </c>
      <c r="CG313" s="9">
        <f t="shared" si="403"/>
        <v>0</v>
      </c>
      <c r="CH313" s="28">
        <f t="shared" si="404"/>
        <v>0</v>
      </c>
      <c r="CI313" s="28">
        <f t="shared" si="405"/>
        <v>0</v>
      </c>
      <c r="CJ313" s="28">
        <f t="shared" si="406"/>
        <v>0</v>
      </c>
      <c r="CK313" s="28">
        <f t="shared" si="407"/>
        <v>0</v>
      </c>
      <c r="CL313" s="28">
        <f t="shared" si="408"/>
        <v>0</v>
      </c>
      <c r="CM313" s="36">
        <f t="shared" si="409"/>
        <v>0</v>
      </c>
      <c r="CN313" s="80">
        <f t="shared" si="410"/>
        <v>0</v>
      </c>
      <c r="CO313" s="9">
        <f t="shared" si="411"/>
        <v>0</v>
      </c>
      <c r="CP313" s="28">
        <f t="shared" si="412"/>
        <v>0</v>
      </c>
      <c r="CQ313" s="28">
        <f t="shared" si="334"/>
        <v>0</v>
      </c>
      <c r="CR313" s="28">
        <f t="shared" si="335"/>
        <v>0</v>
      </c>
      <c r="CS313" s="28">
        <f t="shared" si="336"/>
        <v>0</v>
      </c>
      <c r="CT313" s="28">
        <f t="shared" si="337"/>
        <v>0</v>
      </c>
      <c r="CU313" s="36">
        <f t="shared" si="338"/>
        <v>0</v>
      </c>
      <c r="CV313" s="122">
        <f t="shared" si="339"/>
        <v>0</v>
      </c>
      <c r="CW313" s="125">
        <f t="shared" si="340"/>
        <v>0</v>
      </c>
      <c r="CX313" s="138">
        <f t="shared" si="341"/>
        <v>530</v>
      </c>
    </row>
    <row r="314" spans="2:102" x14ac:dyDescent="0.3">
      <c r="B314" s="86">
        <v>287</v>
      </c>
      <c r="C314" s="155">
        <f t="shared" si="344"/>
        <v>530</v>
      </c>
      <c r="D314" s="10">
        <f t="shared" si="345"/>
        <v>30</v>
      </c>
      <c r="E314" s="10">
        <f t="shared" si="346"/>
        <v>500</v>
      </c>
      <c r="F314" s="10">
        <f t="shared" si="347"/>
        <v>0</v>
      </c>
      <c r="G314" s="10">
        <f t="shared" si="348"/>
        <v>500</v>
      </c>
      <c r="H314" s="10">
        <f t="shared" si="342"/>
        <v>6500</v>
      </c>
      <c r="I314" s="146">
        <f t="shared" si="413"/>
        <v>-500</v>
      </c>
      <c r="J314" s="147">
        <f t="shared" si="414"/>
        <v>-530</v>
      </c>
      <c r="S314" s="86">
        <v>287</v>
      </c>
      <c r="T314" s="9">
        <f t="shared" si="349"/>
        <v>0</v>
      </c>
      <c r="U314" s="10">
        <f t="shared" si="350"/>
        <v>0</v>
      </c>
      <c r="V314" s="10">
        <f t="shared" si="351"/>
        <v>0</v>
      </c>
      <c r="W314" s="10">
        <f t="shared" si="352"/>
        <v>0</v>
      </c>
      <c r="X314" s="10">
        <f t="shared" si="353"/>
        <v>0</v>
      </c>
      <c r="Y314" s="10">
        <f t="shared" si="354"/>
        <v>0</v>
      </c>
      <c r="Z314" s="10">
        <f t="shared" si="355"/>
        <v>0</v>
      </c>
      <c r="AA314" s="16">
        <f t="shared" si="356"/>
        <v>0</v>
      </c>
      <c r="AB314" s="6"/>
      <c r="AC314" s="9">
        <f t="shared" si="357"/>
        <v>0</v>
      </c>
      <c r="AD314" s="10">
        <f t="shared" si="358"/>
        <v>0</v>
      </c>
      <c r="AE314" s="10">
        <f t="shared" si="359"/>
        <v>0</v>
      </c>
      <c r="AF314" s="10">
        <f t="shared" si="360"/>
        <v>0</v>
      </c>
      <c r="AG314" s="10">
        <f t="shared" si="361"/>
        <v>0</v>
      </c>
      <c r="AH314" s="10">
        <f t="shared" si="362"/>
        <v>0</v>
      </c>
      <c r="AI314" s="10">
        <f t="shared" si="363"/>
        <v>0</v>
      </c>
      <c r="AJ314" s="16">
        <f t="shared" si="364"/>
        <v>0</v>
      </c>
      <c r="AK314" s="6"/>
      <c r="AL314" s="9">
        <f t="shared" si="365"/>
        <v>0</v>
      </c>
      <c r="AM314" s="10">
        <f t="shared" si="366"/>
        <v>0</v>
      </c>
      <c r="AN314" s="10">
        <f t="shared" si="367"/>
        <v>0</v>
      </c>
      <c r="AO314" s="10">
        <f t="shared" si="368"/>
        <v>0</v>
      </c>
      <c r="AP314" s="10">
        <f t="shared" si="369"/>
        <v>0</v>
      </c>
      <c r="AQ314" s="10">
        <f t="shared" si="370"/>
        <v>0</v>
      </c>
      <c r="AR314" s="10">
        <f t="shared" si="371"/>
        <v>0</v>
      </c>
      <c r="AS314" s="16">
        <f t="shared" si="372"/>
        <v>0</v>
      </c>
      <c r="AU314" s="2"/>
      <c r="AV314" s="2"/>
      <c r="AW314" s="2"/>
      <c r="AX314" s="2"/>
      <c r="AY314" s="9">
        <f t="shared" si="373"/>
        <v>287</v>
      </c>
      <c r="AZ314" s="31">
        <f t="shared" si="374"/>
        <v>0</v>
      </c>
      <c r="BA314" s="31">
        <f t="shared" si="343"/>
        <v>107</v>
      </c>
      <c r="BB314" s="10">
        <f t="shared" si="415"/>
        <v>530</v>
      </c>
      <c r="BC314" s="28">
        <f t="shared" si="375"/>
        <v>30</v>
      </c>
      <c r="BD314" s="10">
        <f t="shared" si="376"/>
        <v>500</v>
      </c>
      <c r="BE314" s="10">
        <f t="shared" si="416"/>
        <v>500</v>
      </c>
      <c r="BF314" s="44">
        <f t="shared" si="377"/>
        <v>6500</v>
      </c>
      <c r="BG314" s="80">
        <f t="shared" si="378"/>
        <v>0</v>
      </c>
      <c r="BH314" s="118"/>
      <c r="BI314" s="9">
        <f t="shared" si="379"/>
        <v>0</v>
      </c>
      <c r="BJ314" s="28">
        <f t="shared" si="380"/>
        <v>0</v>
      </c>
      <c r="BK314" s="28">
        <f t="shared" si="381"/>
        <v>0</v>
      </c>
      <c r="BL314" s="28">
        <f t="shared" si="382"/>
        <v>0</v>
      </c>
      <c r="BM314" s="28">
        <f t="shared" si="383"/>
        <v>0</v>
      </c>
      <c r="BN314" s="28">
        <f t="shared" si="384"/>
        <v>0</v>
      </c>
      <c r="BO314" s="36">
        <f t="shared" si="385"/>
        <v>0</v>
      </c>
      <c r="BP314" s="80">
        <f t="shared" si="386"/>
        <v>0</v>
      </c>
      <c r="BQ314" s="9">
        <f t="shared" si="387"/>
        <v>0</v>
      </c>
      <c r="BR314" s="28">
        <f t="shared" si="388"/>
        <v>0</v>
      </c>
      <c r="BS314" s="28">
        <f t="shared" si="389"/>
        <v>0</v>
      </c>
      <c r="BT314" s="28">
        <f t="shared" si="390"/>
        <v>0</v>
      </c>
      <c r="BU314" s="28">
        <f t="shared" si="391"/>
        <v>0</v>
      </c>
      <c r="BV314" s="28">
        <f t="shared" si="392"/>
        <v>0</v>
      </c>
      <c r="BW314" s="36">
        <f t="shared" si="393"/>
        <v>0</v>
      </c>
      <c r="BX314" s="80">
        <f t="shared" si="394"/>
        <v>0</v>
      </c>
      <c r="BY314" s="9">
        <f t="shared" si="395"/>
        <v>0</v>
      </c>
      <c r="BZ314" s="28">
        <f t="shared" si="396"/>
        <v>0</v>
      </c>
      <c r="CA314" s="28">
        <f t="shared" si="397"/>
        <v>0</v>
      </c>
      <c r="CB314" s="28">
        <f t="shared" si="398"/>
        <v>0</v>
      </c>
      <c r="CC314" s="28">
        <f t="shared" si="399"/>
        <v>0</v>
      </c>
      <c r="CD314" s="28">
        <f t="shared" si="400"/>
        <v>0</v>
      </c>
      <c r="CE314" s="36">
        <f t="shared" si="401"/>
        <v>0</v>
      </c>
      <c r="CF314" s="80">
        <f t="shared" si="402"/>
        <v>0</v>
      </c>
      <c r="CG314" s="9">
        <f t="shared" si="403"/>
        <v>0</v>
      </c>
      <c r="CH314" s="28">
        <f t="shared" si="404"/>
        <v>0</v>
      </c>
      <c r="CI314" s="28">
        <f t="shared" si="405"/>
        <v>0</v>
      </c>
      <c r="CJ314" s="28">
        <f t="shared" si="406"/>
        <v>0</v>
      </c>
      <c r="CK314" s="28">
        <f t="shared" si="407"/>
        <v>0</v>
      </c>
      <c r="CL314" s="28">
        <f t="shared" si="408"/>
        <v>0</v>
      </c>
      <c r="CM314" s="36">
        <f t="shared" si="409"/>
        <v>0</v>
      </c>
      <c r="CN314" s="80">
        <f t="shared" si="410"/>
        <v>0</v>
      </c>
      <c r="CO314" s="9">
        <f t="shared" si="411"/>
        <v>0</v>
      </c>
      <c r="CP314" s="28">
        <f t="shared" si="412"/>
        <v>0</v>
      </c>
      <c r="CQ314" s="28">
        <f t="shared" si="334"/>
        <v>0</v>
      </c>
      <c r="CR314" s="28">
        <f t="shared" si="335"/>
        <v>0</v>
      </c>
      <c r="CS314" s="28">
        <f t="shared" si="336"/>
        <v>0</v>
      </c>
      <c r="CT314" s="28">
        <f t="shared" si="337"/>
        <v>0</v>
      </c>
      <c r="CU314" s="36">
        <f t="shared" si="338"/>
        <v>0</v>
      </c>
      <c r="CV314" s="122">
        <f t="shared" si="339"/>
        <v>0</v>
      </c>
      <c r="CW314" s="125">
        <f t="shared" si="340"/>
        <v>0</v>
      </c>
      <c r="CX314" s="138">
        <f t="shared" si="341"/>
        <v>530</v>
      </c>
    </row>
    <row r="315" spans="2:102" x14ac:dyDescent="0.3">
      <c r="B315" s="86">
        <v>288</v>
      </c>
      <c r="C315" s="155">
        <f t="shared" si="344"/>
        <v>530</v>
      </c>
      <c r="D315" s="10">
        <f t="shared" si="345"/>
        <v>30</v>
      </c>
      <c r="E315" s="10">
        <f t="shared" si="346"/>
        <v>500</v>
      </c>
      <c r="F315" s="10">
        <f t="shared" si="347"/>
        <v>0</v>
      </c>
      <c r="G315" s="10">
        <f t="shared" si="348"/>
        <v>500</v>
      </c>
      <c r="H315" s="10">
        <f t="shared" si="342"/>
        <v>6000</v>
      </c>
      <c r="I315" s="146">
        <f t="shared" si="413"/>
        <v>-500</v>
      </c>
      <c r="J315" s="147">
        <f t="shared" si="414"/>
        <v>-530</v>
      </c>
      <c r="S315" s="86">
        <v>288</v>
      </c>
      <c r="T315" s="9">
        <f t="shared" si="349"/>
        <v>0</v>
      </c>
      <c r="U315" s="10">
        <f t="shared" si="350"/>
        <v>0</v>
      </c>
      <c r="V315" s="10">
        <f t="shared" si="351"/>
        <v>0</v>
      </c>
      <c r="W315" s="10">
        <f t="shared" si="352"/>
        <v>0</v>
      </c>
      <c r="X315" s="10">
        <f t="shared" si="353"/>
        <v>0</v>
      </c>
      <c r="Y315" s="10">
        <f t="shared" si="354"/>
        <v>0</v>
      </c>
      <c r="Z315" s="10">
        <f t="shared" si="355"/>
        <v>0</v>
      </c>
      <c r="AA315" s="16">
        <f t="shared" si="356"/>
        <v>0</v>
      </c>
      <c r="AB315" s="6"/>
      <c r="AC315" s="9">
        <f t="shared" si="357"/>
        <v>0</v>
      </c>
      <c r="AD315" s="10">
        <f t="shared" si="358"/>
        <v>0</v>
      </c>
      <c r="AE315" s="10">
        <f t="shared" si="359"/>
        <v>0</v>
      </c>
      <c r="AF315" s="10">
        <f t="shared" si="360"/>
        <v>0</v>
      </c>
      <c r="AG315" s="10">
        <f t="shared" si="361"/>
        <v>0</v>
      </c>
      <c r="AH315" s="10">
        <f t="shared" si="362"/>
        <v>0</v>
      </c>
      <c r="AI315" s="10">
        <f t="shared" si="363"/>
        <v>0</v>
      </c>
      <c r="AJ315" s="16">
        <f t="shared" si="364"/>
        <v>0</v>
      </c>
      <c r="AK315" s="6"/>
      <c r="AL315" s="9">
        <f t="shared" si="365"/>
        <v>0</v>
      </c>
      <c r="AM315" s="10">
        <f t="shared" si="366"/>
        <v>0</v>
      </c>
      <c r="AN315" s="10">
        <f t="shared" si="367"/>
        <v>0</v>
      </c>
      <c r="AO315" s="10">
        <f t="shared" si="368"/>
        <v>0</v>
      </c>
      <c r="AP315" s="10">
        <f t="shared" si="369"/>
        <v>0</v>
      </c>
      <c r="AQ315" s="10">
        <f t="shared" si="370"/>
        <v>0</v>
      </c>
      <c r="AR315" s="10">
        <f t="shared" si="371"/>
        <v>0</v>
      </c>
      <c r="AS315" s="16">
        <f t="shared" si="372"/>
        <v>0</v>
      </c>
      <c r="AU315" s="2"/>
      <c r="AV315" s="2"/>
      <c r="AW315" s="2"/>
      <c r="AX315" s="2"/>
      <c r="AY315" s="9">
        <f t="shared" si="373"/>
        <v>288</v>
      </c>
      <c r="AZ315" s="31">
        <f t="shared" si="374"/>
        <v>0</v>
      </c>
      <c r="BA315" s="31">
        <f t="shared" si="343"/>
        <v>108</v>
      </c>
      <c r="BB315" s="10">
        <f t="shared" si="415"/>
        <v>530</v>
      </c>
      <c r="BC315" s="28">
        <f t="shared" si="375"/>
        <v>30</v>
      </c>
      <c r="BD315" s="10">
        <f t="shared" si="376"/>
        <v>500</v>
      </c>
      <c r="BE315" s="10">
        <f t="shared" si="416"/>
        <v>500</v>
      </c>
      <c r="BF315" s="44">
        <f t="shared" si="377"/>
        <v>6000</v>
      </c>
      <c r="BG315" s="80">
        <f t="shared" si="378"/>
        <v>0</v>
      </c>
      <c r="BH315" s="118"/>
      <c r="BI315" s="9">
        <f t="shared" si="379"/>
        <v>0</v>
      </c>
      <c r="BJ315" s="28">
        <f t="shared" si="380"/>
        <v>0</v>
      </c>
      <c r="BK315" s="28">
        <f t="shared" si="381"/>
        <v>0</v>
      </c>
      <c r="BL315" s="28">
        <f t="shared" si="382"/>
        <v>0</v>
      </c>
      <c r="BM315" s="28">
        <f t="shared" si="383"/>
        <v>0</v>
      </c>
      <c r="BN315" s="28">
        <f t="shared" si="384"/>
        <v>0</v>
      </c>
      <c r="BO315" s="36">
        <f t="shared" si="385"/>
        <v>0</v>
      </c>
      <c r="BP315" s="80">
        <f t="shared" si="386"/>
        <v>0</v>
      </c>
      <c r="BQ315" s="9">
        <f t="shared" si="387"/>
        <v>0</v>
      </c>
      <c r="BR315" s="28">
        <f t="shared" si="388"/>
        <v>0</v>
      </c>
      <c r="BS315" s="28">
        <f t="shared" si="389"/>
        <v>0</v>
      </c>
      <c r="BT315" s="28">
        <f t="shared" si="390"/>
        <v>0</v>
      </c>
      <c r="BU315" s="28">
        <f t="shared" si="391"/>
        <v>0</v>
      </c>
      <c r="BV315" s="28">
        <f t="shared" si="392"/>
        <v>0</v>
      </c>
      <c r="BW315" s="36">
        <f t="shared" si="393"/>
        <v>0</v>
      </c>
      <c r="BX315" s="80">
        <f t="shared" si="394"/>
        <v>0</v>
      </c>
      <c r="BY315" s="9">
        <f t="shared" si="395"/>
        <v>0</v>
      </c>
      <c r="BZ315" s="28">
        <f t="shared" si="396"/>
        <v>0</v>
      </c>
      <c r="CA315" s="28">
        <f t="shared" si="397"/>
        <v>0</v>
      </c>
      <c r="CB315" s="28">
        <f t="shared" si="398"/>
        <v>0</v>
      </c>
      <c r="CC315" s="28">
        <f t="shared" si="399"/>
        <v>0</v>
      </c>
      <c r="CD315" s="28">
        <f t="shared" si="400"/>
        <v>0</v>
      </c>
      <c r="CE315" s="36">
        <f t="shared" si="401"/>
        <v>0</v>
      </c>
      <c r="CF315" s="80">
        <f t="shared" si="402"/>
        <v>0</v>
      </c>
      <c r="CG315" s="9">
        <f t="shared" si="403"/>
        <v>0</v>
      </c>
      <c r="CH315" s="28">
        <f t="shared" si="404"/>
        <v>0</v>
      </c>
      <c r="CI315" s="28">
        <f t="shared" si="405"/>
        <v>0</v>
      </c>
      <c r="CJ315" s="28">
        <f t="shared" si="406"/>
        <v>0</v>
      </c>
      <c r="CK315" s="28">
        <f t="shared" si="407"/>
        <v>0</v>
      </c>
      <c r="CL315" s="28">
        <f t="shared" si="408"/>
        <v>0</v>
      </c>
      <c r="CM315" s="36">
        <f t="shared" si="409"/>
        <v>0</v>
      </c>
      <c r="CN315" s="80">
        <f t="shared" si="410"/>
        <v>0</v>
      </c>
      <c r="CO315" s="9">
        <f t="shared" si="411"/>
        <v>0</v>
      </c>
      <c r="CP315" s="28">
        <f t="shared" si="412"/>
        <v>0</v>
      </c>
      <c r="CQ315" s="28">
        <f t="shared" si="334"/>
        <v>0</v>
      </c>
      <c r="CR315" s="28">
        <f t="shared" si="335"/>
        <v>0</v>
      </c>
      <c r="CS315" s="28">
        <f t="shared" si="336"/>
        <v>0</v>
      </c>
      <c r="CT315" s="28">
        <f t="shared" si="337"/>
        <v>0</v>
      </c>
      <c r="CU315" s="36">
        <f t="shared" si="338"/>
        <v>0</v>
      </c>
      <c r="CV315" s="122">
        <f t="shared" si="339"/>
        <v>0</v>
      </c>
      <c r="CW315" s="125">
        <f t="shared" si="340"/>
        <v>0</v>
      </c>
      <c r="CX315" s="138">
        <f t="shared" si="341"/>
        <v>530</v>
      </c>
    </row>
    <row r="316" spans="2:102" x14ac:dyDescent="0.3">
      <c r="B316" s="86">
        <v>289</v>
      </c>
      <c r="C316" s="155">
        <f t="shared" si="344"/>
        <v>530</v>
      </c>
      <c r="D316" s="10">
        <f t="shared" si="345"/>
        <v>30</v>
      </c>
      <c r="E316" s="10">
        <f t="shared" si="346"/>
        <v>500</v>
      </c>
      <c r="F316" s="10">
        <f t="shared" si="347"/>
        <v>0</v>
      </c>
      <c r="G316" s="10">
        <f t="shared" si="348"/>
        <v>500</v>
      </c>
      <c r="H316" s="10">
        <f t="shared" si="342"/>
        <v>5500</v>
      </c>
      <c r="I316" s="146">
        <f t="shared" si="413"/>
        <v>-500</v>
      </c>
      <c r="J316" s="147">
        <f t="shared" si="414"/>
        <v>-530</v>
      </c>
      <c r="S316" s="86">
        <v>289</v>
      </c>
      <c r="T316" s="9">
        <f t="shared" si="349"/>
        <v>0</v>
      </c>
      <c r="U316" s="10">
        <f t="shared" si="350"/>
        <v>0</v>
      </c>
      <c r="V316" s="10">
        <f t="shared" si="351"/>
        <v>0</v>
      </c>
      <c r="W316" s="10">
        <f t="shared" si="352"/>
        <v>0</v>
      </c>
      <c r="X316" s="10">
        <f t="shared" si="353"/>
        <v>0</v>
      </c>
      <c r="Y316" s="10">
        <f t="shared" si="354"/>
        <v>0</v>
      </c>
      <c r="Z316" s="10">
        <f t="shared" si="355"/>
        <v>0</v>
      </c>
      <c r="AA316" s="16">
        <f t="shared" si="356"/>
        <v>0</v>
      </c>
      <c r="AB316" s="6"/>
      <c r="AC316" s="9">
        <f t="shared" si="357"/>
        <v>0</v>
      </c>
      <c r="AD316" s="10">
        <f t="shared" si="358"/>
        <v>0</v>
      </c>
      <c r="AE316" s="10">
        <f t="shared" si="359"/>
        <v>0</v>
      </c>
      <c r="AF316" s="10">
        <f t="shared" si="360"/>
        <v>0</v>
      </c>
      <c r="AG316" s="10">
        <f t="shared" si="361"/>
        <v>0</v>
      </c>
      <c r="AH316" s="10">
        <f t="shared" si="362"/>
        <v>0</v>
      </c>
      <c r="AI316" s="10">
        <f t="shared" si="363"/>
        <v>0</v>
      </c>
      <c r="AJ316" s="16">
        <f t="shared" si="364"/>
        <v>0</v>
      </c>
      <c r="AK316" s="6"/>
      <c r="AL316" s="9">
        <f t="shared" si="365"/>
        <v>0</v>
      </c>
      <c r="AM316" s="10">
        <f t="shared" si="366"/>
        <v>0</v>
      </c>
      <c r="AN316" s="10">
        <f t="shared" si="367"/>
        <v>0</v>
      </c>
      <c r="AO316" s="10">
        <f t="shared" si="368"/>
        <v>0</v>
      </c>
      <c r="AP316" s="10">
        <f t="shared" si="369"/>
        <v>0</v>
      </c>
      <c r="AQ316" s="10">
        <f t="shared" si="370"/>
        <v>0</v>
      </c>
      <c r="AR316" s="10">
        <f t="shared" si="371"/>
        <v>0</v>
      </c>
      <c r="AS316" s="16">
        <f t="shared" si="372"/>
        <v>0</v>
      </c>
      <c r="AU316" s="2"/>
      <c r="AV316" s="2"/>
      <c r="AW316" s="2"/>
      <c r="AX316" s="2"/>
      <c r="AY316" s="9">
        <f t="shared" si="373"/>
        <v>289</v>
      </c>
      <c r="AZ316" s="31">
        <f t="shared" si="374"/>
        <v>0</v>
      </c>
      <c r="BA316" s="31">
        <f t="shared" si="343"/>
        <v>109</v>
      </c>
      <c r="BB316" s="10">
        <f t="shared" si="415"/>
        <v>530</v>
      </c>
      <c r="BC316" s="28">
        <f t="shared" si="375"/>
        <v>30</v>
      </c>
      <c r="BD316" s="10">
        <f t="shared" si="376"/>
        <v>500</v>
      </c>
      <c r="BE316" s="10">
        <f t="shared" si="416"/>
        <v>500</v>
      </c>
      <c r="BF316" s="44">
        <f t="shared" si="377"/>
        <v>5500</v>
      </c>
      <c r="BG316" s="80">
        <f t="shared" si="378"/>
        <v>0</v>
      </c>
      <c r="BH316" s="118"/>
      <c r="BI316" s="9">
        <f t="shared" si="379"/>
        <v>0</v>
      </c>
      <c r="BJ316" s="28">
        <f t="shared" si="380"/>
        <v>0</v>
      </c>
      <c r="BK316" s="28">
        <f t="shared" si="381"/>
        <v>0</v>
      </c>
      <c r="BL316" s="28">
        <f t="shared" si="382"/>
        <v>0</v>
      </c>
      <c r="BM316" s="28">
        <f t="shared" si="383"/>
        <v>0</v>
      </c>
      <c r="BN316" s="28">
        <f t="shared" si="384"/>
        <v>0</v>
      </c>
      <c r="BO316" s="36">
        <f t="shared" si="385"/>
        <v>0</v>
      </c>
      <c r="BP316" s="80">
        <f t="shared" si="386"/>
        <v>0</v>
      </c>
      <c r="BQ316" s="9">
        <f t="shared" si="387"/>
        <v>0</v>
      </c>
      <c r="BR316" s="28">
        <f t="shared" si="388"/>
        <v>0</v>
      </c>
      <c r="BS316" s="28">
        <f t="shared" si="389"/>
        <v>0</v>
      </c>
      <c r="BT316" s="28">
        <f t="shared" si="390"/>
        <v>0</v>
      </c>
      <c r="BU316" s="28">
        <f t="shared" si="391"/>
        <v>0</v>
      </c>
      <c r="BV316" s="28">
        <f t="shared" si="392"/>
        <v>0</v>
      </c>
      <c r="BW316" s="36">
        <f t="shared" si="393"/>
        <v>0</v>
      </c>
      <c r="BX316" s="80">
        <f t="shared" si="394"/>
        <v>0</v>
      </c>
      <c r="BY316" s="9">
        <f t="shared" si="395"/>
        <v>0</v>
      </c>
      <c r="BZ316" s="28">
        <f t="shared" si="396"/>
        <v>0</v>
      </c>
      <c r="CA316" s="28">
        <f t="shared" si="397"/>
        <v>0</v>
      </c>
      <c r="CB316" s="28">
        <f t="shared" si="398"/>
        <v>0</v>
      </c>
      <c r="CC316" s="28">
        <f t="shared" si="399"/>
        <v>0</v>
      </c>
      <c r="CD316" s="28">
        <f t="shared" si="400"/>
        <v>0</v>
      </c>
      <c r="CE316" s="36">
        <f t="shared" si="401"/>
        <v>0</v>
      </c>
      <c r="CF316" s="80">
        <f t="shared" si="402"/>
        <v>0</v>
      </c>
      <c r="CG316" s="9">
        <f t="shared" si="403"/>
        <v>0</v>
      </c>
      <c r="CH316" s="28">
        <f t="shared" si="404"/>
        <v>0</v>
      </c>
      <c r="CI316" s="28">
        <f t="shared" si="405"/>
        <v>0</v>
      </c>
      <c r="CJ316" s="28">
        <f t="shared" si="406"/>
        <v>0</v>
      </c>
      <c r="CK316" s="28">
        <f t="shared" si="407"/>
        <v>0</v>
      </c>
      <c r="CL316" s="28">
        <f t="shared" si="408"/>
        <v>0</v>
      </c>
      <c r="CM316" s="36">
        <f t="shared" si="409"/>
        <v>0</v>
      </c>
      <c r="CN316" s="80">
        <f t="shared" si="410"/>
        <v>0</v>
      </c>
      <c r="CO316" s="9">
        <f t="shared" si="411"/>
        <v>0</v>
      </c>
      <c r="CP316" s="28">
        <f t="shared" si="412"/>
        <v>0</v>
      </c>
      <c r="CQ316" s="28">
        <f t="shared" si="334"/>
        <v>0</v>
      </c>
      <c r="CR316" s="28">
        <f t="shared" si="335"/>
        <v>0</v>
      </c>
      <c r="CS316" s="28">
        <f t="shared" si="336"/>
        <v>0</v>
      </c>
      <c r="CT316" s="28">
        <f t="shared" si="337"/>
        <v>0</v>
      </c>
      <c r="CU316" s="36">
        <f t="shared" si="338"/>
        <v>0</v>
      </c>
      <c r="CV316" s="122">
        <f t="shared" si="339"/>
        <v>0</v>
      </c>
      <c r="CW316" s="125">
        <f t="shared" si="340"/>
        <v>0</v>
      </c>
      <c r="CX316" s="138">
        <f t="shared" si="341"/>
        <v>530</v>
      </c>
    </row>
    <row r="317" spans="2:102" x14ac:dyDescent="0.3">
      <c r="B317" s="86">
        <v>290</v>
      </c>
      <c r="C317" s="155">
        <f t="shared" si="344"/>
        <v>530</v>
      </c>
      <c r="D317" s="10">
        <f t="shared" si="345"/>
        <v>30</v>
      </c>
      <c r="E317" s="10">
        <f t="shared" si="346"/>
        <v>500</v>
      </c>
      <c r="F317" s="10">
        <f t="shared" si="347"/>
        <v>0</v>
      </c>
      <c r="G317" s="10">
        <f t="shared" si="348"/>
        <v>500</v>
      </c>
      <c r="H317" s="10">
        <f t="shared" si="342"/>
        <v>5000</v>
      </c>
      <c r="I317" s="146">
        <f t="shared" si="413"/>
        <v>-500</v>
      </c>
      <c r="J317" s="147">
        <f t="shared" si="414"/>
        <v>-530</v>
      </c>
      <c r="S317" s="86">
        <v>290</v>
      </c>
      <c r="T317" s="9">
        <f t="shared" si="349"/>
        <v>0</v>
      </c>
      <c r="U317" s="10">
        <f t="shared" si="350"/>
        <v>0</v>
      </c>
      <c r="V317" s="10">
        <f t="shared" si="351"/>
        <v>0</v>
      </c>
      <c r="W317" s="10">
        <f t="shared" si="352"/>
        <v>0</v>
      </c>
      <c r="X317" s="10">
        <f t="shared" si="353"/>
        <v>0</v>
      </c>
      <c r="Y317" s="10">
        <f t="shared" si="354"/>
        <v>0</v>
      </c>
      <c r="Z317" s="10">
        <f t="shared" si="355"/>
        <v>0</v>
      </c>
      <c r="AA317" s="16">
        <f t="shared" si="356"/>
        <v>0</v>
      </c>
      <c r="AB317" s="6"/>
      <c r="AC317" s="9">
        <f t="shared" si="357"/>
        <v>0</v>
      </c>
      <c r="AD317" s="10">
        <f t="shared" si="358"/>
        <v>0</v>
      </c>
      <c r="AE317" s="10">
        <f t="shared" si="359"/>
        <v>0</v>
      </c>
      <c r="AF317" s="10">
        <f t="shared" si="360"/>
        <v>0</v>
      </c>
      <c r="AG317" s="10">
        <f t="shared" si="361"/>
        <v>0</v>
      </c>
      <c r="AH317" s="10">
        <f t="shared" si="362"/>
        <v>0</v>
      </c>
      <c r="AI317" s="10">
        <f t="shared" si="363"/>
        <v>0</v>
      </c>
      <c r="AJ317" s="16">
        <f t="shared" si="364"/>
        <v>0</v>
      </c>
      <c r="AK317" s="6"/>
      <c r="AL317" s="9">
        <f t="shared" si="365"/>
        <v>0</v>
      </c>
      <c r="AM317" s="10">
        <f t="shared" si="366"/>
        <v>0</v>
      </c>
      <c r="AN317" s="10">
        <f t="shared" si="367"/>
        <v>0</v>
      </c>
      <c r="AO317" s="10">
        <f t="shared" si="368"/>
        <v>0</v>
      </c>
      <c r="AP317" s="10">
        <f t="shared" si="369"/>
        <v>0</v>
      </c>
      <c r="AQ317" s="10">
        <f t="shared" si="370"/>
        <v>0</v>
      </c>
      <c r="AR317" s="10">
        <f t="shared" si="371"/>
        <v>0</v>
      </c>
      <c r="AS317" s="16">
        <f t="shared" si="372"/>
        <v>0</v>
      </c>
      <c r="AU317" s="2"/>
      <c r="AV317" s="2"/>
      <c r="AW317" s="2"/>
      <c r="AX317" s="2"/>
      <c r="AY317" s="9">
        <f t="shared" si="373"/>
        <v>290</v>
      </c>
      <c r="AZ317" s="31">
        <f t="shared" si="374"/>
        <v>0</v>
      </c>
      <c r="BA317" s="31">
        <f t="shared" si="343"/>
        <v>110</v>
      </c>
      <c r="BB317" s="10">
        <f t="shared" si="415"/>
        <v>530</v>
      </c>
      <c r="BC317" s="28">
        <f t="shared" si="375"/>
        <v>30</v>
      </c>
      <c r="BD317" s="10">
        <f t="shared" si="376"/>
        <v>500</v>
      </c>
      <c r="BE317" s="10">
        <f t="shared" si="416"/>
        <v>500</v>
      </c>
      <c r="BF317" s="44">
        <f t="shared" si="377"/>
        <v>5000</v>
      </c>
      <c r="BG317" s="80">
        <f t="shared" si="378"/>
        <v>0</v>
      </c>
      <c r="BH317" s="118"/>
      <c r="BI317" s="9">
        <f t="shared" si="379"/>
        <v>0</v>
      </c>
      <c r="BJ317" s="28">
        <f t="shared" si="380"/>
        <v>0</v>
      </c>
      <c r="BK317" s="28">
        <f t="shared" si="381"/>
        <v>0</v>
      </c>
      <c r="BL317" s="28">
        <f t="shared" si="382"/>
        <v>0</v>
      </c>
      <c r="BM317" s="28">
        <f t="shared" si="383"/>
        <v>0</v>
      </c>
      <c r="BN317" s="28">
        <f t="shared" si="384"/>
        <v>0</v>
      </c>
      <c r="BO317" s="36">
        <f t="shared" si="385"/>
        <v>0</v>
      </c>
      <c r="BP317" s="80">
        <f t="shared" si="386"/>
        <v>0</v>
      </c>
      <c r="BQ317" s="9">
        <f t="shared" si="387"/>
        <v>0</v>
      </c>
      <c r="BR317" s="28">
        <f t="shared" si="388"/>
        <v>0</v>
      </c>
      <c r="BS317" s="28">
        <f t="shared" si="389"/>
        <v>0</v>
      </c>
      <c r="BT317" s="28">
        <f t="shared" si="390"/>
        <v>0</v>
      </c>
      <c r="BU317" s="28">
        <f t="shared" si="391"/>
        <v>0</v>
      </c>
      <c r="BV317" s="28">
        <f t="shared" si="392"/>
        <v>0</v>
      </c>
      <c r="BW317" s="36">
        <f t="shared" si="393"/>
        <v>0</v>
      </c>
      <c r="BX317" s="80">
        <f t="shared" si="394"/>
        <v>0</v>
      </c>
      <c r="BY317" s="9">
        <f t="shared" si="395"/>
        <v>0</v>
      </c>
      <c r="BZ317" s="28">
        <f t="shared" si="396"/>
        <v>0</v>
      </c>
      <c r="CA317" s="28">
        <f t="shared" si="397"/>
        <v>0</v>
      </c>
      <c r="CB317" s="28">
        <f t="shared" si="398"/>
        <v>0</v>
      </c>
      <c r="CC317" s="28">
        <f t="shared" si="399"/>
        <v>0</v>
      </c>
      <c r="CD317" s="28">
        <f t="shared" si="400"/>
        <v>0</v>
      </c>
      <c r="CE317" s="36">
        <f t="shared" si="401"/>
        <v>0</v>
      </c>
      <c r="CF317" s="80">
        <f t="shared" si="402"/>
        <v>0</v>
      </c>
      <c r="CG317" s="9">
        <f t="shared" si="403"/>
        <v>0</v>
      </c>
      <c r="CH317" s="28">
        <f t="shared" si="404"/>
        <v>0</v>
      </c>
      <c r="CI317" s="28">
        <f t="shared" si="405"/>
        <v>0</v>
      </c>
      <c r="CJ317" s="28">
        <f t="shared" si="406"/>
        <v>0</v>
      </c>
      <c r="CK317" s="28">
        <f t="shared" si="407"/>
        <v>0</v>
      </c>
      <c r="CL317" s="28">
        <f t="shared" si="408"/>
        <v>0</v>
      </c>
      <c r="CM317" s="36">
        <f t="shared" si="409"/>
        <v>0</v>
      </c>
      <c r="CN317" s="80">
        <f t="shared" si="410"/>
        <v>0</v>
      </c>
      <c r="CO317" s="9">
        <f t="shared" si="411"/>
        <v>0</v>
      </c>
      <c r="CP317" s="28">
        <f t="shared" si="412"/>
        <v>0</v>
      </c>
      <c r="CQ317" s="28">
        <f t="shared" si="334"/>
        <v>0</v>
      </c>
      <c r="CR317" s="28">
        <f t="shared" si="335"/>
        <v>0</v>
      </c>
      <c r="CS317" s="28">
        <f t="shared" si="336"/>
        <v>0</v>
      </c>
      <c r="CT317" s="28">
        <f t="shared" si="337"/>
        <v>0</v>
      </c>
      <c r="CU317" s="36">
        <f t="shared" si="338"/>
        <v>0</v>
      </c>
      <c r="CV317" s="122">
        <f t="shared" si="339"/>
        <v>0</v>
      </c>
      <c r="CW317" s="125">
        <f t="shared" si="340"/>
        <v>0</v>
      </c>
      <c r="CX317" s="138">
        <f t="shared" si="341"/>
        <v>530</v>
      </c>
    </row>
    <row r="318" spans="2:102" x14ac:dyDescent="0.3">
      <c r="B318" s="86">
        <v>291</v>
      </c>
      <c r="C318" s="155">
        <f t="shared" si="344"/>
        <v>530</v>
      </c>
      <c r="D318" s="10">
        <f t="shared" si="345"/>
        <v>30</v>
      </c>
      <c r="E318" s="10">
        <f t="shared" si="346"/>
        <v>500</v>
      </c>
      <c r="F318" s="10">
        <f t="shared" si="347"/>
        <v>0</v>
      </c>
      <c r="G318" s="10">
        <f t="shared" si="348"/>
        <v>500</v>
      </c>
      <c r="H318" s="10">
        <f t="shared" si="342"/>
        <v>4500</v>
      </c>
      <c r="I318" s="146">
        <f t="shared" si="413"/>
        <v>-500</v>
      </c>
      <c r="J318" s="147">
        <f t="shared" si="414"/>
        <v>-530</v>
      </c>
      <c r="S318" s="86">
        <v>291</v>
      </c>
      <c r="T318" s="9">
        <f t="shared" si="349"/>
        <v>0</v>
      </c>
      <c r="U318" s="10">
        <f t="shared" si="350"/>
        <v>0</v>
      </c>
      <c r="V318" s="10">
        <f t="shared" si="351"/>
        <v>0</v>
      </c>
      <c r="W318" s="10">
        <f t="shared" si="352"/>
        <v>0</v>
      </c>
      <c r="X318" s="10">
        <f t="shared" si="353"/>
        <v>0</v>
      </c>
      <c r="Y318" s="10">
        <f t="shared" si="354"/>
        <v>0</v>
      </c>
      <c r="Z318" s="10">
        <f t="shared" si="355"/>
        <v>0</v>
      </c>
      <c r="AA318" s="16">
        <f t="shared" si="356"/>
        <v>0</v>
      </c>
      <c r="AB318" s="6"/>
      <c r="AC318" s="9">
        <f t="shared" si="357"/>
        <v>0</v>
      </c>
      <c r="AD318" s="10">
        <f t="shared" si="358"/>
        <v>0</v>
      </c>
      <c r="AE318" s="10">
        <f t="shared" si="359"/>
        <v>0</v>
      </c>
      <c r="AF318" s="10">
        <f t="shared" si="360"/>
        <v>0</v>
      </c>
      <c r="AG318" s="10">
        <f t="shared" si="361"/>
        <v>0</v>
      </c>
      <c r="AH318" s="10">
        <f t="shared" si="362"/>
        <v>0</v>
      </c>
      <c r="AI318" s="10">
        <f t="shared" si="363"/>
        <v>0</v>
      </c>
      <c r="AJ318" s="16">
        <f t="shared" si="364"/>
        <v>0</v>
      </c>
      <c r="AK318" s="6"/>
      <c r="AL318" s="9">
        <f t="shared" si="365"/>
        <v>0</v>
      </c>
      <c r="AM318" s="10">
        <f t="shared" si="366"/>
        <v>0</v>
      </c>
      <c r="AN318" s="10">
        <f t="shared" si="367"/>
        <v>0</v>
      </c>
      <c r="AO318" s="10">
        <f t="shared" si="368"/>
        <v>0</v>
      </c>
      <c r="AP318" s="10">
        <f t="shared" si="369"/>
        <v>0</v>
      </c>
      <c r="AQ318" s="10">
        <f t="shared" si="370"/>
        <v>0</v>
      </c>
      <c r="AR318" s="10">
        <f t="shared" si="371"/>
        <v>0</v>
      </c>
      <c r="AS318" s="16">
        <f t="shared" si="372"/>
        <v>0</v>
      </c>
      <c r="AU318" s="2"/>
      <c r="AV318" s="2"/>
      <c r="AW318" s="2"/>
      <c r="AX318" s="2"/>
      <c r="AY318" s="9">
        <f t="shared" si="373"/>
        <v>291</v>
      </c>
      <c r="AZ318" s="31">
        <f t="shared" si="374"/>
        <v>0</v>
      </c>
      <c r="BA318" s="31">
        <f t="shared" si="343"/>
        <v>111</v>
      </c>
      <c r="BB318" s="10">
        <f t="shared" si="415"/>
        <v>530</v>
      </c>
      <c r="BC318" s="28">
        <f t="shared" si="375"/>
        <v>30</v>
      </c>
      <c r="BD318" s="10">
        <f t="shared" si="376"/>
        <v>500</v>
      </c>
      <c r="BE318" s="10">
        <f t="shared" si="416"/>
        <v>500</v>
      </c>
      <c r="BF318" s="44">
        <f t="shared" si="377"/>
        <v>4500</v>
      </c>
      <c r="BG318" s="80">
        <f t="shared" si="378"/>
        <v>0</v>
      </c>
      <c r="BH318" s="118"/>
      <c r="BI318" s="9">
        <f t="shared" si="379"/>
        <v>0</v>
      </c>
      <c r="BJ318" s="28">
        <f t="shared" si="380"/>
        <v>0</v>
      </c>
      <c r="BK318" s="28">
        <f t="shared" si="381"/>
        <v>0</v>
      </c>
      <c r="BL318" s="28">
        <f t="shared" si="382"/>
        <v>0</v>
      </c>
      <c r="BM318" s="28">
        <f t="shared" si="383"/>
        <v>0</v>
      </c>
      <c r="BN318" s="28">
        <f t="shared" si="384"/>
        <v>0</v>
      </c>
      <c r="BO318" s="36">
        <f t="shared" si="385"/>
        <v>0</v>
      </c>
      <c r="BP318" s="80">
        <f t="shared" si="386"/>
        <v>0</v>
      </c>
      <c r="BQ318" s="9">
        <f t="shared" si="387"/>
        <v>0</v>
      </c>
      <c r="BR318" s="28">
        <f t="shared" si="388"/>
        <v>0</v>
      </c>
      <c r="BS318" s="28">
        <f t="shared" si="389"/>
        <v>0</v>
      </c>
      <c r="BT318" s="28">
        <f t="shared" si="390"/>
        <v>0</v>
      </c>
      <c r="BU318" s="28">
        <f t="shared" si="391"/>
        <v>0</v>
      </c>
      <c r="BV318" s="28">
        <f t="shared" si="392"/>
        <v>0</v>
      </c>
      <c r="BW318" s="36">
        <f t="shared" si="393"/>
        <v>0</v>
      </c>
      <c r="BX318" s="80">
        <f t="shared" si="394"/>
        <v>0</v>
      </c>
      <c r="BY318" s="9">
        <f t="shared" si="395"/>
        <v>0</v>
      </c>
      <c r="BZ318" s="28">
        <f t="shared" si="396"/>
        <v>0</v>
      </c>
      <c r="CA318" s="28">
        <f t="shared" si="397"/>
        <v>0</v>
      </c>
      <c r="CB318" s="28">
        <f t="shared" si="398"/>
        <v>0</v>
      </c>
      <c r="CC318" s="28">
        <f t="shared" si="399"/>
        <v>0</v>
      </c>
      <c r="CD318" s="28">
        <f t="shared" si="400"/>
        <v>0</v>
      </c>
      <c r="CE318" s="36">
        <f t="shared" si="401"/>
        <v>0</v>
      </c>
      <c r="CF318" s="80">
        <f t="shared" si="402"/>
        <v>0</v>
      </c>
      <c r="CG318" s="9">
        <f t="shared" si="403"/>
        <v>0</v>
      </c>
      <c r="CH318" s="28">
        <f t="shared" si="404"/>
        <v>0</v>
      </c>
      <c r="CI318" s="28">
        <f t="shared" si="405"/>
        <v>0</v>
      </c>
      <c r="CJ318" s="28">
        <f t="shared" si="406"/>
        <v>0</v>
      </c>
      <c r="CK318" s="28">
        <f t="shared" si="407"/>
        <v>0</v>
      </c>
      <c r="CL318" s="28">
        <f t="shared" si="408"/>
        <v>0</v>
      </c>
      <c r="CM318" s="36">
        <f t="shared" si="409"/>
        <v>0</v>
      </c>
      <c r="CN318" s="80">
        <f t="shared" si="410"/>
        <v>0</v>
      </c>
      <c r="CO318" s="9">
        <f t="shared" si="411"/>
        <v>0</v>
      </c>
      <c r="CP318" s="28">
        <f t="shared" si="412"/>
        <v>0</v>
      </c>
      <c r="CQ318" s="28">
        <f t="shared" ref="CQ318:CQ381" si="417">IF($S318&gt;$CO$24,0,IF($AT$22=1,TRUNC($CP$24*$P$10*$N$10/12,2)+TRUNC($CP$24*$Q$10*$O$10/12,2),IF($AT$22=2,TRUNC(CU317*$P$10*$N$10/12,2)+TRUNC(CU317*$Q$10*$O$10/12,2),TRUNC(CU317*$P$10*$N$10/12,2)+TRUNC(CU317*$Q$10*$O$10/12,2))))</f>
        <v>0</v>
      </c>
      <c r="CR318" s="28">
        <f t="shared" ref="CR318:CR381" si="418">IF($S318&gt;$F$402,0,IF($AT$22&lt;&gt;3,CW318,IF(CO318=$CO$24,CT318+CS318,CP318-CQ318)))</f>
        <v>0</v>
      </c>
      <c r="CS318" s="28">
        <f t="shared" ref="CS318:CS381" si="419">IF($S318&gt;$CO$24,0,CU317*$CQ$24/12)</f>
        <v>0</v>
      </c>
      <c r="CT318" s="28">
        <f t="shared" ref="CT318:CT381" si="420">IF($S318&gt;$CO$24,0,(IF(CO318=$CO$24,CU317,CR318-CS318)))</f>
        <v>0</v>
      </c>
      <c r="CU318" s="36">
        <f t="shared" ref="CU318:CU381" si="421">IF($S318&gt;$CO$24,0,CU317-CT318)</f>
        <v>0</v>
      </c>
      <c r="CV318" s="122">
        <f t="shared" ref="CV318:CV381" si="422">IF($AT$22=2,CQ318*((1+($CQ$24/12))^(-CO318)),0)</f>
        <v>0</v>
      </c>
      <c r="CW318" s="125">
        <f t="shared" ref="CW318:CW381" si="423">IF($S318&gt;$F$402,0,IF($AT$22&lt;&gt;2,$H$402-U318-AD318-AM318-BB318-BJ318-BR318-BZ318-CH318,$H$402-U318-AD318-AM318-BB318-BJ318-BR318-BZ318-CH318-CQ318))</f>
        <v>0</v>
      </c>
      <c r="CX318" s="138">
        <f t="shared" ref="CX318:CX381" si="424">U318+AD318+AM318+BB318+BJ318+BR318+BZ318+CH318+CP318</f>
        <v>530</v>
      </c>
    </row>
    <row r="319" spans="2:102" x14ac:dyDescent="0.3">
      <c r="B319" s="86">
        <v>292</v>
      </c>
      <c r="C319" s="155">
        <f t="shared" si="344"/>
        <v>530</v>
      </c>
      <c r="D319" s="10">
        <f t="shared" si="345"/>
        <v>30</v>
      </c>
      <c r="E319" s="10">
        <f t="shared" si="346"/>
        <v>500</v>
      </c>
      <c r="F319" s="10">
        <f t="shared" si="347"/>
        <v>0</v>
      </c>
      <c r="G319" s="10">
        <f t="shared" si="348"/>
        <v>500</v>
      </c>
      <c r="H319" s="10">
        <f t="shared" si="342"/>
        <v>4000</v>
      </c>
      <c r="I319" s="146">
        <f t="shared" si="413"/>
        <v>-500</v>
      </c>
      <c r="J319" s="147">
        <f t="shared" si="414"/>
        <v>-530</v>
      </c>
      <c r="S319" s="86">
        <v>292</v>
      </c>
      <c r="T319" s="9">
        <f t="shared" si="349"/>
        <v>0</v>
      </c>
      <c r="U319" s="10">
        <f t="shared" si="350"/>
        <v>0</v>
      </c>
      <c r="V319" s="10">
        <f t="shared" si="351"/>
        <v>0</v>
      </c>
      <c r="W319" s="10">
        <f t="shared" si="352"/>
        <v>0</v>
      </c>
      <c r="X319" s="10">
        <f t="shared" si="353"/>
        <v>0</v>
      </c>
      <c r="Y319" s="10">
        <f t="shared" si="354"/>
        <v>0</v>
      </c>
      <c r="Z319" s="10">
        <f t="shared" si="355"/>
        <v>0</v>
      </c>
      <c r="AA319" s="16">
        <f t="shared" si="356"/>
        <v>0</v>
      </c>
      <c r="AB319" s="6"/>
      <c r="AC319" s="9">
        <f t="shared" si="357"/>
        <v>0</v>
      </c>
      <c r="AD319" s="10">
        <f t="shared" si="358"/>
        <v>0</v>
      </c>
      <c r="AE319" s="10">
        <f t="shared" si="359"/>
        <v>0</v>
      </c>
      <c r="AF319" s="10">
        <f t="shared" si="360"/>
        <v>0</v>
      </c>
      <c r="AG319" s="10">
        <f t="shared" si="361"/>
        <v>0</v>
      </c>
      <c r="AH319" s="10">
        <f t="shared" si="362"/>
        <v>0</v>
      </c>
      <c r="AI319" s="10">
        <f t="shared" si="363"/>
        <v>0</v>
      </c>
      <c r="AJ319" s="16">
        <f t="shared" si="364"/>
        <v>0</v>
      </c>
      <c r="AK319" s="6"/>
      <c r="AL319" s="9">
        <f t="shared" si="365"/>
        <v>0</v>
      </c>
      <c r="AM319" s="10">
        <f t="shared" si="366"/>
        <v>0</v>
      </c>
      <c r="AN319" s="10">
        <f t="shared" si="367"/>
        <v>0</v>
      </c>
      <c r="AO319" s="10">
        <f t="shared" si="368"/>
        <v>0</v>
      </c>
      <c r="AP319" s="10">
        <f t="shared" si="369"/>
        <v>0</v>
      </c>
      <c r="AQ319" s="10">
        <f t="shared" si="370"/>
        <v>0</v>
      </c>
      <c r="AR319" s="10">
        <f t="shared" si="371"/>
        <v>0</v>
      </c>
      <c r="AS319" s="16">
        <f t="shared" si="372"/>
        <v>0</v>
      </c>
      <c r="AU319" s="2"/>
      <c r="AV319" s="2"/>
      <c r="AW319" s="2"/>
      <c r="AX319" s="2"/>
      <c r="AY319" s="9">
        <f t="shared" si="373"/>
        <v>292</v>
      </c>
      <c r="AZ319" s="31">
        <f t="shared" si="374"/>
        <v>0</v>
      </c>
      <c r="BA319" s="31">
        <f t="shared" si="343"/>
        <v>112</v>
      </c>
      <c r="BB319" s="10">
        <f t="shared" si="415"/>
        <v>530</v>
      </c>
      <c r="BC319" s="28">
        <f t="shared" si="375"/>
        <v>30</v>
      </c>
      <c r="BD319" s="10">
        <f t="shared" si="376"/>
        <v>500</v>
      </c>
      <c r="BE319" s="10">
        <f t="shared" si="416"/>
        <v>500</v>
      </c>
      <c r="BF319" s="44">
        <f t="shared" si="377"/>
        <v>4000</v>
      </c>
      <c r="BG319" s="80">
        <f t="shared" si="378"/>
        <v>0</v>
      </c>
      <c r="BH319" s="118"/>
      <c r="BI319" s="9">
        <f t="shared" si="379"/>
        <v>0</v>
      </c>
      <c r="BJ319" s="28">
        <f t="shared" si="380"/>
        <v>0</v>
      </c>
      <c r="BK319" s="28">
        <f t="shared" si="381"/>
        <v>0</v>
      </c>
      <c r="BL319" s="28">
        <f t="shared" si="382"/>
        <v>0</v>
      </c>
      <c r="BM319" s="28">
        <f t="shared" si="383"/>
        <v>0</v>
      </c>
      <c r="BN319" s="28">
        <f t="shared" si="384"/>
        <v>0</v>
      </c>
      <c r="BO319" s="36">
        <f t="shared" si="385"/>
        <v>0</v>
      </c>
      <c r="BP319" s="80">
        <f t="shared" si="386"/>
        <v>0</v>
      </c>
      <c r="BQ319" s="9">
        <f t="shared" si="387"/>
        <v>0</v>
      </c>
      <c r="BR319" s="28">
        <f t="shared" si="388"/>
        <v>0</v>
      </c>
      <c r="BS319" s="28">
        <f t="shared" si="389"/>
        <v>0</v>
      </c>
      <c r="BT319" s="28">
        <f t="shared" si="390"/>
        <v>0</v>
      </c>
      <c r="BU319" s="28">
        <f t="shared" si="391"/>
        <v>0</v>
      </c>
      <c r="BV319" s="28">
        <f t="shared" si="392"/>
        <v>0</v>
      </c>
      <c r="BW319" s="36">
        <f t="shared" si="393"/>
        <v>0</v>
      </c>
      <c r="BX319" s="80">
        <f t="shared" si="394"/>
        <v>0</v>
      </c>
      <c r="BY319" s="9">
        <f t="shared" si="395"/>
        <v>0</v>
      </c>
      <c r="BZ319" s="28">
        <f t="shared" si="396"/>
        <v>0</v>
      </c>
      <c r="CA319" s="28">
        <f t="shared" si="397"/>
        <v>0</v>
      </c>
      <c r="CB319" s="28">
        <f t="shared" si="398"/>
        <v>0</v>
      </c>
      <c r="CC319" s="28">
        <f t="shared" si="399"/>
        <v>0</v>
      </c>
      <c r="CD319" s="28">
        <f t="shared" si="400"/>
        <v>0</v>
      </c>
      <c r="CE319" s="36">
        <f t="shared" si="401"/>
        <v>0</v>
      </c>
      <c r="CF319" s="80">
        <f t="shared" si="402"/>
        <v>0</v>
      </c>
      <c r="CG319" s="9">
        <f t="shared" si="403"/>
        <v>0</v>
      </c>
      <c r="CH319" s="28">
        <f t="shared" si="404"/>
        <v>0</v>
      </c>
      <c r="CI319" s="28">
        <f t="shared" si="405"/>
        <v>0</v>
      </c>
      <c r="CJ319" s="28">
        <f t="shared" si="406"/>
        <v>0</v>
      </c>
      <c r="CK319" s="28">
        <f t="shared" si="407"/>
        <v>0</v>
      </c>
      <c r="CL319" s="28">
        <f t="shared" si="408"/>
        <v>0</v>
      </c>
      <c r="CM319" s="36">
        <f t="shared" si="409"/>
        <v>0</v>
      </c>
      <c r="CN319" s="80">
        <f t="shared" si="410"/>
        <v>0</v>
      </c>
      <c r="CO319" s="9">
        <f t="shared" si="411"/>
        <v>0</v>
      </c>
      <c r="CP319" s="28">
        <f t="shared" si="412"/>
        <v>0</v>
      </c>
      <c r="CQ319" s="28">
        <f t="shared" si="417"/>
        <v>0</v>
      </c>
      <c r="CR319" s="28">
        <f t="shared" si="418"/>
        <v>0</v>
      </c>
      <c r="CS319" s="28">
        <f t="shared" si="419"/>
        <v>0</v>
      </c>
      <c r="CT319" s="28">
        <f t="shared" si="420"/>
        <v>0</v>
      </c>
      <c r="CU319" s="36">
        <f t="shared" si="421"/>
        <v>0</v>
      </c>
      <c r="CV319" s="122">
        <f t="shared" si="422"/>
        <v>0</v>
      </c>
      <c r="CW319" s="125">
        <f t="shared" si="423"/>
        <v>0</v>
      </c>
      <c r="CX319" s="138">
        <f t="shared" si="424"/>
        <v>530</v>
      </c>
    </row>
    <row r="320" spans="2:102" x14ac:dyDescent="0.3">
      <c r="B320" s="86">
        <v>293</v>
      </c>
      <c r="C320" s="155">
        <f t="shared" si="344"/>
        <v>530</v>
      </c>
      <c r="D320" s="10">
        <f t="shared" si="345"/>
        <v>30</v>
      </c>
      <c r="E320" s="10">
        <f t="shared" si="346"/>
        <v>500</v>
      </c>
      <c r="F320" s="10">
        <f t="shared" si="347"/>
        <v>0</v>
      </c>
      <c r="G320" s="10">
        <f t="shared" si="348"/>
        <v>500</v>
      </c>
      <c r="H320" s="10">
        <f t="shared" si="342"/>
        <v>3500</v>
      </c>
      <c r="I320" s="146">
        <f t="shared" si="413"/>
        <v>-500</v>
      </c>
      <c r="J320" s="147">
        <f t="shared" si="414"/>
        <v>-530</v>
      </c>
      <c r="S320" s="86">
        <v>293</v>
      </c>
      <c r="T320" s="9">
        <f t="shared" si="349"/>
        <v>0</v>
      </c>
      <c r="U320" s="10">
        <f t="shared" si="350"/>
        <v>0</v>
      </c>
      <c r="V320" s="10">
        <f t="shared" si="351"/>
        <v>0</v>
      </c>
      <c r="W320" s="10">
        <f t="shared" si="352"/>
        <v>0</v>
      </c>
      <c r="X320" s="10">
        <f t="shared" si="353"/>
        <v>0</v>
      </c>
      <c r="Y320" s="10">
        <f t="shared" si="354"/>
        <v>0</v>
      </c>
      <c r="Z320" s="10">
        <f t="shared" si="355"/>
        <v>0</v>
      </c>
      <c r="AA320" s="16">
        <f t="shared" si="356"/>
        <v>0</v>
      </c>
      <c r="AB320" s="6"/>
      <c r="AC320" s="9">
        <f t="shared" si="357"/>
        <v>0</v>
      </c>
      <c r="AD320" s="10">
        <f t="shared" si="358"/>
        <v>0</v>
      </c>
      <c r="AE320" s="10">
        <f t="shared" si="359"/>
        <v>0</v>
      </c>
      <c r="AF320" s="10">
        <f t="shared" si="360"/>
        <v>0</v>
      </c>
      <c r="AG320" s="10">
        <f t="shared" si="361"/>
        <v>0</v>
      </c>
      <c r="AH320" s="10">
        <f t="shared" si="362"/>
        <v>0</v>
      </c>
      <c r="AI320" s="10">
        <f t="shared" si="363"/>
        <v>0</v>
      </c>
      <c r="AJ320" s="16">
        <f t="shared" si="364"/>
        <v>0</v>
      </c>
      <c r="AK320" s="6"/>
      <c r="AL320" s="9">
        <f t="shared" si="365"/>
        <v>0</v>
      </c>
      <c r="AM320" s="10">
        <f t="shared" si="366"/>
        <v>0</v>
      </c>
      <c r="AN320" s="10">
        <f t="shared" si="367"/>
        <v>0</v>
      </c>
      <c r="AO320" s="10">
        <f t="shared" si="368"/>
        <v>0</v>
      </c>
      <c r="AP320" s="10">
        <f t="shared" si="369"/>
        <v>0</v>
      </c>
      <c r="AQ320" s="10">
        <f t="shared" si="370"/>
        <v>0</v>
      </c>
      <c r="AR320" s="10">
        <f t="shared" si="371"/>
        <v>0</v>
      </c>
      <c r="AS320" s="16">
        <f t="shared" si="372"/>
        <v>0</v>
      </c>
      <c r="AU320" s="2"/>
      <c r="AV320" s="2"/>
      <c r="AW320" s="2"/>
      <c r="AX320" s="2"/>
      <c r="AY320" s="9">
        <f t="shared" si="373"/>
        <v>293</v>
      </c>
      <c r="AZ320" s="31">
        <f t="shared" si="374"/>
        <v>0</v>
      </c>
      <c r="BA320" s="31">
        <f t="shared" si="343"/>
        <v>113</v>
      </c>
      <c r="BB320" s="10">
        <f t="shared" si="415"/>
        <v>530</v>
      </c>
      <c r="BC320" s="28">
        <f t="shared" si="375"/>
        <v>30</v>
      </c>
      <c r="BD320" s="10">
        <f t="shared" si="376"/>
        <v>500</v>
      </c>
      <c r="BE320" s="10">
        <f t="shared" si="416"/>
        <v>500</v>
      </c>
      <c r="BF320" s="44">
        <f t="shared" si="377"/>
        <v>3500</v>
      </c>
      <c r="BG320" s="80">
        <f t="shared" si="378"/>
        <v>0</v>
      </c>
      <c r="BH320" s="118"/>
      <c r="BI320" s="9">
        <f t="shared" si="379"/>
        <v>0</v>
      </c>
      <c r="BJ320" s="28">
        <f t="shared" si="380"/>
        <v>0</v>
      </c>
      <c r="BK320" s="28">
        <f t="shared" si="381"/>
        <v>0</v>
      </c>
      <c r="BL320" s="28">
        <f t="shared" si="382"/>
        <v>0</v>
      </c>
      <c r="BM320" s="28">
        <f t="shared" si="383"/>
        <v>0</v>
      </c>
      <c r="BN320" s="28">
        <f t="shared" si="384"/>
        <v>0</v>
      </c>
      <c r="BO320" s="36">
        <f t="shared" si="385"/>
        <v>0</v>
      </c>
      <c r="BP320" s="80">
        <f t="shared" si="386"/>
        <v>0</v>
      </c>
      <c r="BQ320" s="9">
        <f t="shared" si="387"/>
        <v>0</v>
      </c>
      <c r="BR320" s="28">
        <f t="shared" si="388"/>
        <v>0</v>
      </c>
      <c r="BS320" s="28">
        <f t="shared" si="389"/>
        <v>0</v>
      </c>
      <c r="BT320" s="28">
        <f t="shared" si="390"/>
        <v>0</v>
      </c>
      <c r="BU320" s="28">
        <f t="shared" si="391"/>
        <v>0</v>
      </c>
      <c r="BV320" s="28">
        <f t="shared" si="392"/>
        <v>0</v>
      </c>
      <c r="BW320" s="36">
        <f t="shared" si="393"/>
        <v>0</v>
      </c>
      <c r="BX320" s="80">
        <f t="shared" si="394"/>
        <v>0</v>
      </c>
      <c r="BY320" s="9">
        <f t="shared" si="395"/>
        <v>0</v>
      </c>
      <c r="BZ320" s="28">
        <f t="shared" si="396"/>
        <v>0</v>
      </c>
      <c r="CA320" s="28">
        <f t="shared" si="397"/>
        <v>0</v>
      </c>
      <c r="CB320" s="28">
        <f t="shared" si="398"/>
        <v>0</v>
      </c>
      <c r="CC320" s="28">
        <f t="shared" si="399"/>
        <v>0</v>
      </c>
      <c r="CD320" s="28">
        <f t="shared" si="400"/>
        <v>0</v>
      </c>
      <c r="CE320" s="36">
        <f t="shared" si="401"/>
        <v>0</v>
      </c>
      <c r="CF320" s="80">
        <f t="shared" si="402"/>
        <v>0</v>
      </c>
      <c r="CG320" s="9">
        <f t="shared" si="403"/>
        <v>0</v>
      </c>
      <c r="CH320" s="28">
        <f t="shared" si="404"/>
        <v>0</v>
      </c>
      <c r="CI320" s="28">
        <f t="shared" si="405"/>
        <v>0</v>
      </c>
      <c r="CJ320" s="28">
        <f t="shared" si="406"/>
        <v>0</v>
      </c>
      <c r="CK320" s="28">
        <f t="shared" si="407"/>
        <v>0</v>
      </c>
      <c r="CL320" s="28">
        <f t="shared" si="408"/>
        <v>0</v>
      </c>
      <c r="CM320" s="36">
        <f t="shared" si="409"/>
        <v>0</v>
      </c>
      <c r="CN320" s="80">
        <f t="shared" si="410"/>
        <v>0</v>
      </c>
      <c r="CO320" s="9">
        <f t="shared" si="411"/>
        <v>0</v>
      </c>
      <c r="CP320" s="28">
        <f t="shared" si="412"/>
        <v>0</v>
      </c>
      <c r="CQ320" s="28">
        <f t="shared" si="417"/>
        <v>0</v>
      </c>
      <c r="CR320" s="28">
        <f t="shared" si="418"/>
        <v>0</v>
      </c>
      <c r="CS320" s="28">
        <f t="shared" si="419"/>
        <v>0</v>
      </c>
      <c r="CT320" s="28">
        <f t="shared" si="420"/>
        <v>0</v>
      </c>
      <c r="CU320" s="36">
        <f t="shared" si="421"/>
        <v>0</v>
      </c>
      <c r="CV320" s="122">
        <f t="shared" si="422"/>
        <v>0</v>
      </c>
      <c r="CW320" s="125">
        <f t="shared" si="423"/>
        <v>0</v>
      </c>
      <c r="CX320" s="138">
        <f t="shared" si="424"/>
        <v>530</v>
      </c>
    </row>
    <row r="321" spans="2:102" x14ac:dyDescent="0.3">
      <c r="B321" s="86">
        <v>294</v>
      </c>
      <c r="C321" s="155">
        <f t="shared" si="344"/>
        <v>530</v>
      </c>
      <c r="D321" s="10">
        <f t="shared" si="345"/>
        <v>30</v>
      </c>
      <c r="E321" s="10">
        <f t="shared" si="346"/>
        <v>500</v>
      </c>
      <c r="F321" s="10">
        <f t="shared" si="347"/>
        <v>0</v>
      </c>
      <c r="G321" s="10">
        <f t="shared" si="348"/>
        <v>500</v>
      </c>
      <c r="H321" s="10">
        <f t="shared" si="342"/>
        <v>3000</v>
      </c>
      <c r="I321" s="146">
        <f t="shared" si="413"/>
        <v>-500</v>
      </c>
      <c r="J321" s="147">
        <f t="shared" si="414"/>
        <v>-530</v>
      </c>
      <c r="S321" s="86">
        <v>294</v>
      </c>
      <c r="T321" s="9">
        <f t="shared" si="349"/>
        <v>0</v>
      </c>
      <c r="U321" s="10">
        <f t="shared" si="350"/>
        <v>0</v>
      </c>
      <c r="V321" s="10">
        <f t="shared" si="351"/>
        <v>0</v>
      </c>
      <c r="W321" s="10">
        <f t="shared" si="352"/>
        <v>0</v>
      </c>
      <c r="X321" s="10">
        <f t="shared" si="353"/>
        <v>0</v>
      </c>
      <c r="Y321" s="10">
        <f t="shared" si="354"/>
        <v>0</v>
      </c>
      <c r="Z321" s="10">
        <f t="shared" si="355"/>
        <v>0</v>
      </c>
      <c r="AA321" s="16">
        <f t="shared" si="356"/>
        <v>0</v>
      </c>
      <c r="AB321" s="6"/>
      <c r="AC321" s="9">
        <f t="shared" si="357"/>
        <v>0</v>
      </c>
      <c r="AD321" s="10">
        <f t="shared" si="358"/>
        <v>0</v>
      </c>
      <c r="AE321" s="10">
        <f t="shared" si="359"/>
        <v>0</v>
      </c>
      <c r="AF321" s="10">
        <f t="shared" si="360"/>
        <v>0</v>
      </c>
      <c r="AG321" s="10">
        <f t="shared" si="361"/>
        <v>0</v>
      </c>
      <c r="AH321" s="10">
        <f t="shared" si="362"/>
        <v>0</v>
      </c>
      <c r="AI321" s="10">
        <f t="shared" si="363"/>
        <v>0</v>
      </c>
      <c r="AJ321" s="16">
        <f t="shared" si="364"/>
        <v>0</v>
      </c>
      <c r="AK321" s="6"/>
      <c r="AL321" s="9">
        <f t="shared" si="365"/>
        <v>0</v>
      </c>
      <c r="AM321" s="10">
        <f t="shared" si="366"/>
        <v>0</v>
      </c>
      <c r="AN321" s="10">
        <f t="shared" si="367"/>
        <v>0</v>
      </c>
      <c r="AO321" s="10">
        <f t="shared" si="368"/>
        <v>0</v>
      </c>
      <c r="AP321" s="10">
        <f t="shared" si="369"/>
        <v>0</v>
      </c>
      <c r="AQ321" s="10">
        <f t="shared" si="370"/>
        <v>0</v>
      </c>
      <c r="AR321" s="10">
        <f t="shared" si="371"/>
        <v>0</v>
      </c>
      <c r="AS321" s="16">
        <f t="shared" si="372"/>
        <v>0</v>
      </c>
      <c r="AU321" s="2"/>
      <c r="AV321" s="2"/>
      <c r="AW321" s="2"/>
      <c r="AX321" s="2"/>
      <c r="AY321" s="9">
        <f t="shared" si="373"/>
        <v>294</v>
      </c>
      <c r="AZ321" s="31">
        <f t="shared" si="374"/>
        <v>0</v>
      </c>
      <c r="BA321" s="31">
        <f t="shared" si="343"/>
        <v>114</v>
      </c>
      <c r="BB321" s="10">
        <f t="shared" si="415"/>
        <v>530</v>
      </c>
      <c r="BC321" s="28">
        <f t="shared" si="375"/>
        <v>30</v>
      </c>
      <c r="BD321" s="10">
        <f t="shared" si="376"/>
        <v>500</v>
      </c>
      <c r="BE321" s="10">
        <f t="shared" si="416"/>
        <v>500</v>
      </c>
      <c r="BF321" s="44">
        <f t="shared" si="377"/>
        <v>3000</v>
      </c>
      <c r="BG321" s="80">
        <f t="shared" si="378"/>
        <v>0</v>
      </c>
      <c r="BH321" s="118"/>
      <c r="BI321" s="9">
        <f t="shared" si="379"/>
        <v>0</v>
      </c>
      <c r="BJ321" s="28">
        <f t="shared" si="380"/>
        <v>0</v>
      </c>
      <c r="BK321" s="28">
        <f t="shared" si="381"/>
        <v>0</v>
      </c>
      <c r="BL321" s="28">
        <f t="shared" si="382"/>
        <v>0</v>
      </c>
      <c r="BM321" s="28">
        <f t="shared" si="383"/>
        <v>0</v>
      </c>
      <c r="BN321" s="28">
        <f t="shared" si="384"/>
        <v>0</v>
      </c>
      <c r="BO321" s="36">
        <f t="shared" si="385"/>
        <v>0</v>
      </c>
      <c r="BP321" s="80">
        <f t="shared" si="386"/>
        <v>0</v>
      </c>
      <c r="BQ321" s="9">
        <f t="shared" si="387"/>
        <v>0</v>
      </c>
      <c r="BR321" s="28">
        <f t="shared" si="388"/>
        <v>0</v>
      </c>
      <c r="BS321" s="28">
        <f t="shared" si="389"/>
        <v>0</v>
      </c>
      <c r="BT321" s="28">
        <f t="shared" si="390"/>
        <v>0</v>
      </c>
      <c r="BU321" s="28">
        <f t="shared" si="391"/>
        <v>0</v>
      </c>
      <c r="BV321" s="28">
        <f t="shared" si="392"/>
        <v>0</v>
      </c>
      <c r="BW321" s="36">
        <f t="shared" si="393"/>
        <v>0</v>
      </c>
      <c r="BX321" s="80">
        <f t="shared" si="394"/>
        <v>0</v>
      </c>
      <c r="BY321" s="9">
        <f t="shared" si="395"/>
        <v>0</v>
      </c>
      <c r="BZ321" s="28">
        <f t="shared" si="396"/>
        <v>0</v>
      </c>
      <c r="CA321" s="28">
        <f t="shared" si="397"/>
        <v>0</v>
      </c>
      <c r="CB321" s="28">
        <f t="shared" si="398"/>
        <v>0</v>
      </c>
      <c r="CC321" s="28">
        <f t="shared" si="399"/>
        <v>0</v>
      </c>
      <c r="CD321" s="28">
        <f t="shared" si="400"/>
        <v>0</v>
      </c>
      <c r="CE321" s="36">
        <f t="shared" si="401"/>
        <v>0</v>
      </c>
      <c r="CF321" s="80">
        <f t="shared" si="402"/>
        <v>0</v>
      </c>
      <c r="CG321" s="9">
        <f t="shared" si="403"/>
        <v>0</v>
      </c>
      <c r="CH321" s="28">
        <f t="shared" si="404"/>
        <v>0</v>
      </c>
      <c r="CI321" s="28">
        <f t="shared" si="405"/>
        <v>0</v>
      </c>
      <c r="CJ321" s="28">
        <f t="shared" si="406"/>
        <v>0</v>
      </c>
      <c r="CK321" s="28">
        <f t="shared" si="407"/>
        <v>0</v>
      </c>
      <c r="CL321" s="28">
        <f t="shared" si="408"/>
        <v>0</v>
      </c>
      <c r="CM321" s="36">
        <f t="shared" si="409"/>
        <v>0</v>
      </c>
      <c r="CN321" s="80">
        <f t="shared" si="410"/>
        <v>0</v>
      </c>
      <c r="CO321" s="9">
        <f t="shared" si="411"/>
        <v>0</v>
      </c>
      <c r="CP321" s="28">
        <f t="shared" si="412"/>
        <v>0</v>
      </c>
      <c r="CQ321" s="28">
        <f t="shared" si="417"/>
        <v>0</v>
      </c>
      <c r="CR321" s="28">
        <f t="shared" si="418"/>
        <v>0</v>
      </c>
      <c r="CS321" s="28">
        <f t="shared" si="419"/>
        <v>0</v>
      </c>
      <c r="CT321" s="28">
        <f t="shared" si="420"/>
        <v>0</v>
      </c>
      <c r="CU321" s="36">
        <f t="shared" si="421"/>
        <v>0</v>
      </c>
      <c r="CV321" s="122">
        <f t="shared" si="422"/>
        <v>0</v>
      </c>
      <c r="CW321" s="125">
        <f t="shared" si="423"/>
        <v>0</v>
      </c>
      <c r="CX321" s="138">
        <f t="shared" si="424"/>
        <v>530</v>
      </c>
    </row>
    <row r="322" spans="2:102" x14ac:dyDescent="0.3">
      <c r="B322" s="86">
        <v>295</v>
      </c>
      <c r="C322" s="155">
        <f t="shared" si="344"/>
        <v>530</v>
      </c>
      <c r="D322" s="10">
        <f t="shared" si="345"/>
        <v>30</v>
      </c>
      <c r="E322" s="10">
        <f t="shared" si="346"/>
        <v>500</v>
      </c>
      <c r="F322" s="10">
        <f t="shared" si="347"/>
        <v>0</v>
      </c>
      <c r="G322" s="10">
        <f t="shared" si="348"/>
        <v>500</v>
      </c>
      <c r="H322" s="10">
        <f t="shared" si="342"/>
        <v>2500</v>
      </c>
      <c r="I322" s="146">
        <f t="shared" si="413"/>
        <v>-500</v>
      </c>
      <c r="J322" s="147">
        <f t="shared" si="414"/>
        <v>-530</v>
      </c>
      <c r="S322" s="86">
        <v>295</v>
      </c>
      <c r="T322" s="9">
        <f t="shared" si="349"/>
        <v>0</v>
      </c>
      <c r="U322" s="10">
        <f t="shared" si="350"/>
        <v>0</v>
      </c>
      <c r="V322" s="10">
        <f t="shared" si="351"/>
        <v>0</v>
      </c>
      <c r="W322" s="10">
        <f t="shared" si="352"/>
        <v>0</v>
      </c>
      <c r="X322" s="10">
        <f t="shared" si="353"/>
        <v>0</v>
      </c>
      <c r="Y322" s="10">
        <f t="shared" si="354"/>
        <v>0</v>
      </c>
      <c r="Z322" s="10">
        <f t="shared" si="355"/>
        <v>0</v>
      </c>
      <c r="AA322" s="16">
        <f t="shared" si="356"/>
        <v>0</v>
      </c>
      <c r="AB322" s="6"/>
      <c r="AC322" s="9">
        <f t="shared" si="357"/>
        <v>0</v>
      </c>
      <c r="AD322" s="10">
        <f t="shared" si="358"/>
        <v>0</v>
      </c>
      <c r="AE322" s="10">
        <f t="shared" si="359"/>
        <v>0</v>
      </c>
      <c r="AF322" s="10">
        <f t="shared" si="360"/>
        <v>0</v>
      </c>
      <c r="AG322" s="10">
        <f t="shared" si="361"/>
        <v>0</v>
      </c>
      <c r="AH322" s="10">
        <f t="shared" si="362"/>
        <v>0</v>
      </c>
      <c r="AI322" s="10">
        <f t="shared" si="363"/>
        <v>0</v>
      </c>
      <c r="AJ322" s="16">
        <f t="shared" si="364"/>
        <v>0</v>
      </c>
      <c r="AK322" s="6"/>
      <c r="AL322" s="9">
        <f t="shared" si="365"/>
        <v>0</v>
      </c>
      <c r="AM322" s="10">
        <f t="shared" si="366"/>
        <v>0</v>
      </c>
      <c r="AN322" s="10">
        <f t="shared" si="367"/>
        <v>0</v>
      </c>
      <c r="AO322" s="10">
        <f t="shared" si="368"/>
        <v>0</v>
      </c>
      <c r="AP322" s="10">
        <f t="shared" si="369"/>
        <v>0</v>
      </c>
      <c r="AQ322" s="10">
        <f t="shared" si="370"/>
        <v>0</v>
      </c>
      <c r="AR322" s="10">
        <f t="shared" si="371"/>
        <v>0</v>
      </c>
      <c r="AS322" s="16">
        <f t="shared" si="372"/>
        <v>0</v>
      </c>
      <c r="AU322" s="2"/>
      <c r="AV322" s="2"/>
      <c r="AW322" s="2"/>
      <c r="AX322" s="2"/>
      <c r="AY322" s="9">
        <f t="shared" si="373"/>
        <v>295</v>
      </c>
      <c r="AZ322" s="31">
        <f t="shared" si="374"/>
        <v>0</v>
      </c>
      <c r="BA322" s="31">
        <f t="shared" si="343"/>
        <v>115</v>
      </c>
      <c r="BB322" s="10">
        <f t="shared" si="415"/>
        <v>530</v>
      </c>
      <c r="BC322" s="28">
        <f t="shared" si="375"/>
        <v>30</v>
      </c>
      <c r="BD322" s="10">
        <f t="shared" si="376"/>
        <v>500</v>
      </c>
      <c r="BE322" s="10">
        <f t="shared" si="416"/>
        <v>500</v>
      </c>
      <c r="BF322" s="44">
        <f t="shared" si="377"/>
        <v>2500</v>
      </c>
      <c r="BG322" s="80">
        <f t="shared" si="378"/>
        <v>0</v>
      </c>
      <c r="BH322" s="118"/>
      <c r="BI322" s="9">
        <f t="shared" si="379"/>
        <v>0</v>
      </c>
      <c r="BJ322" s="28">
        <f t="shared" si="380"/>
        <v>0</v>
      </c>
      <c r="BK322" s="28">
        <f t="shared" si="381"/>
        <v>0</v>
      </c>
      <c r="BL322" s="28">
        <f t="shared" si="382"/>
        <v>0</v>
      </c>
      <c r="BM322" s="28">
        <f t="shared" si="383"/>
        <v>0</v>
      </c>
      <c r="BN322" s="28">
        <f t="shared" si="384"/>
        <v>0</v>
      </c>
      <c r="BO322" s="36">
        <f t="shared" si="385"/>
        <v>0</v>
      </c>
      <c r="BP322" s="80">
        <f t="shared" si="386"/>
        <v>0</v>
      </c>
      <c r="BQ322" s="9">
        <f t="shared" si="387"/>
        <v>0</v>
      </c>
      <c r="BR322" s="28">
        <f t="shared" si="388"/>
        <v>0</v>
      </c>
      <c r="BS322" s="28">
        <f t="shared" si="389"/>
        <v>0</v>
      </c>
      <c r="BT322" s="28">
        <f t="shared" si="390"/>
        <v>0</v>
      </c>
      <c r="BU322" s="28">
        <f t="shared" si="391"/>
        <v>0</v>
      </c>
      <c r="BV322" s="28">
        <f t="shared" si="392"/>
        <v>0</v>
      </c>
      <c r="BW322" s="36">
        <f t="shared" si="393"/>
        <v>0</v>
      </c>
      <c r="BX322" s="80">
        <f t="shared" si="394"/>
        <v>0</v>
      </c>
      <c r="BY322" s="9">
        <f t="shared" si="395"/>
        <v>0</v>
      </c>
      <c r="BZ322" s="28">
        <f t="shared" si="396"/>
        <v>0</v>
      </c>
      <c r="CA322" s="28">
        <f t="shared" si="397"/>
        <v>0</v>
      </c>
      <c r="CB322" s="28">
        <f t="shared" si="398"/>
        <v>0</v>
      </c>
      <c r="CC322" s="28">
        <f t="shared" si="399"/>
        <v>0</v>
      </c>
      <c r="CD322" s="28">
        <f t="shared" si="400"/>
        <v>0</v>
      </c>
      <c r="CE322" s="36">
        <f t="shared" si="401"/>
        <v>0</v>
      </c>
      <c r="CF322" s="80">
        <f t="shared" si="402"/>
        <v>0</v>
      </c>
      <c r="CG322" s="9">
        <f t="shared" si="403"/>
        <v>0</v>
      </c>
      <c r="CH322" s="28">
        <f t="shared" si="404"/>
        <v>0</v>
      </c>
      <c r="CI322" s="28">
        <f t="shared" si="405"/>
        <v>0</v>
      </c>
      <c r="CJ322" s="28">
        <f t="shared" si="406"/>
        <v>0</v>
      </c>
      <c r="CK322" s="28">
        <f t="shared" si="407"/>
        <v>0</v>
      </c>
      <c r="CL322" s="28">
        <f t="shared" si="408"/>
        <v>0</v>
      </c>
      <c r="CM322" s="36">
        <f t="shared" si="409"/>
        <v>0</v>
      </c>
      <c r="CN322" s="80">
        <f t="shared" si="410"/>
        <v>0</v>
      </c>
      <c r="CO322" s="9">
        <f t="shared" si="411"/>
        <v>0</v>
      </c>
      <c r="CP322" s="28">
        <f t="shared" si="412"/>
        <v>0</v>
      </c>
      <c r="CQ322" s="28">
        <f t="shared" si="417"/>
        <v>0</v>
      </c>
      <c r="CR322" s="28">
        <f t="shared" si="418"/>
        <v>0</v>
      </c>
      <c r="CS322" s="28">
        <f t="shared" si="419"/>
        <v>0</v>
      </c>
      <c r="CT322" s="28">
        <f t="shared" si="420"/>
        <v>0</v>
      </c>
      <c r="CU322" s="36">
        <f t="shared" si="421"/>
        <v>0</v>
      </c>
      <c r="CV322" s="122">
        <f t="shared" si="422"/>
        <v>0</v>
      </c>
      <c r="CW322" s="125">
        <f t="shared" si="423"/>
        <v>0</v>
      </c>
      <c r="CX322" s="138">
        <f t="shared" si="424"/>
        <v>530</v>
      </c>
    </row>
    <row r="323" spans="2:102" x14ac:dyDescent="0.3">
      <c r="B323" s="86">
        <v>296</v>
      </c>
      <c r="C323" s="155">
        <f t="shared" si="344"/>
        <v>530</v>
      </c>
      <c r="D323" s="10">
        <f t="shared" si="345"/>
        <v>30</v>
      </c>
      <c r="E323" s="10">
        <f t="shared" si="346"/>
        <v>500</v>
      </c>
      <c r="F323" s="10">
        <f t="shared" si="347"/>
        <v>0</v>
      </c>
      <c r="G323" s="10">
        <f t="shared" si="348"/>
        <v>500</v>
      </c>
      <c r="H323" s="10">
        <f t="shared" si="342"/>
        <v>2000</v>
      </c>
      <c r="I323" s="146">
        <f t="shared" si="413"/>
        <v>-500</v>
      </c>
      <c r="J323" s="147">
        <f t="shared" si="414"/>
        <v>-530</v>
      </c>
      <c r="S323" s="86">
        <v>296</v>
      </c>
      <c r="T323" s="9">
        <f t="shared" si="349"/>
        <v>0</v>
      </c>
      <c r="U323" s="10">
        <f t="shared" si="350"/>
        <v>0</v>
      </c>
      <c r="V323" s="10">
        <f t="shared" si="351"/>
        <v>0</v>
      </c>
      <c r="W323" s="10">
        <f t="shared" si="352"/>
        <v>0</v>
      </c>
      <c r="X323" s="10">
        <f t="shared" si="353"/>
        <v>0</v>
      </c>
      <c r="Y323" s="10">
        <f t="shared" si="354"/>
        <v>0</v>
      </c>
      <c r="Z323" s="10">
        <f t="shared" si="355"/>
        <v>0</v>
      </c>
      <c r="AA323" s="16">
        <f t="shared" si="356"/>
        <v>0</v>
      </c>
      <c r="AB323" s="6"/>
      <c r="AC323" s="9">
        <f t="shared" si="357"/>
        <v>0</v>
      </c>
      <c r="AD323" s="10">
        <f t="shared" si="358"/>
        <v>0</v>
      </c>
      <c r="AE323" s="10">
        <f t="shared" si="359"/>
        <v>0</v>
      </c>
      <c r="AF323" s="10">
        <f t="shared" si="360"/>
        <v>0</v>
      </c>
      <c r="AG323" s="10">
        <f t="shared" si="361"/>
        <v>0</v>
      </c>
      <c r="AH323" s="10">
        <f t="shared" si="362"/>
        <v>0</v>
      </c>
      <c r="AI323" s="10">
        <f t="shared" si="363"/>
        <v>0</v>
      </c>
      <c r="AJ323" s="16">
        <f t="shared" si="364"/>
        <v>0</v>
      </c>
      <c r="AK323" s="6"/>
      <c r="AL323" s="9">
        <f t="shared" si="365"/>
        <v>0</v>
      </c>
      <c r="AM323" s="10">
        <f t="shared" si="366"/>
        <v>0</v>
      </c>
      <c r="AN323" s="10">
        <f t="shared" si="367"/>
        <v>0</v>
      </c>
      <c r="AO323" s="10">
        <f t="shared" si="368"/>
        <v>0</v>
      </c>
      <c r="AP323" s="10">
        <f t="shared" si="369"/>
        <v>0</v>
      </c>
      <c r="AQ323" s="10">
        <f t="shared" si="370"/>
        <v>0</v>
      </c>
      <c r="AR323" s="10">
        <f t="shared" si="371"/>
        <v>0</v>
      </c>
      <c r="AS323" s="16">
        <f t="shared" si="372"/>
        <v>0</v>
      </c>
      <c r="AU323" s="2"/>
      <c r="AV323" s="2"/>
      <c r="AW323" s="2"/>
      <c r="AX323" s="2"/>
      <c r="AY323" s="9">
        <f t="shared" si="373"/>
        <v>296</v>
      </c>
      <c r="AZ323" s="31">
        <f t="shared" si="374"/>
        <v>0</v>
      </c>
      <c r="BA323" s="31">
        <f t="shared" si="343"/>
        <v>116</v>
      </c>
      <c r="BB323" s="10">
        <f t="shared" si="415"/>
        <v>530</v>
      </c>
      <c r="BC323" s="28">
        <f t="shared" si="375"/>
        <v>30</v>
      </c>
      <c r="BD323" s="10">
        <f t="shared" si="376"/>
        <v>500</v>
      </c>
      <c r="BE323" s="10">
        <f t="shared" si="416"/>
        <v>500</v>
      </c>
      <c r="BF323" s="44">
        <f t="shared" si="377"/>
        <v>2000</v>
      </c>
      <c r="BG323" s="80">
        <f t="shared" si="378"/>
        <v>0</v>
      </c>
      <c r="BH323" s="118"/>
      <c r="BI323" s="9">
        <f t="shared" si="379"/>
        <v>0</v>
      </c>
      <c r="BJ323" s="28">
        <f t="shared" si="380"/>
        <v>0</v>
      </c>
      <c r="BK323" s="28">
        <f t="shared" si="381"/>
        <v>0</v>
      </c>
      <c r="BL323" s="28">
        <f t="shared" si="382"/>
        <v>0</v>
      </c>
      <c r="BM323" s="28">
        <f t="shared" si="383"/>
        <v>0</v>
      </c>
      <c r="BN323" s="28">
        <f t="shared" si="384"/>
        <v>0</v>
      </c>
      <c r="BO323" s="36">
        <f t="shared" si="385"/>
        <v>0</v>
      </c>
      <c r="BP323" s="80">
        <f t="shared" si="386"/>
        <v>0</v>
      </c>
      <c r="BQ323" s="9">
        <f t="shared" si="387"/>
        <v>0</v>
      </c>
      <c r="BR323" s="28">
        <f t="shared" si="388"/>
        <v>0</v>
      </c>
      <c r="BS323" s="28">
        <f t="shared" si="389"/>
        <v>0</v>
      </c>
      <c r="BT323" s="28">
        <f t="shared" si="390"/>
        <v>0</v>
      </c>
      <c r="BU323" s="28">
        <f t="shared" si="391"/>
        <v>0</v>
      </c>
      <c r="BV323" s="28">
        <f t="shared" si="392"/>
        <v>0</v>
      </c>
      <c r="BW323" s="36">
        <f t="shared" si="393"/>
        <v>0</v>
      </c>
      <c r="BX323" s="80">
        <f t="shared" si="394"/>
        <v>0</v>
      </c>
      <c r="BY323" s="9">
        <f t="shared" si="395"/>
        <v>0</v>
      </c>
      <c r="BZ323" s="28">
        <f t="shared" si="396"/>
        <v>0</v>
      </c>
      <c r="CA323" s="28">
        <f t="shared" si="397"/>
        <v>0</v>
      </c>
      <c r="CB323" s="28">
        <f t="shared" si="398"/>
        <v>0</v>
      </c>
      <c r="CC323" s="28">
        <f t="shared" si="399"/>
        <v>0</v>
      </c>
      <c r="CD323" s="28">
        <f t="shared" si="400"/>
        <v>0</v>
      </c>
      <c r="CE323" s="36">
        <f t="shared" si="401"/>
        <v>0</v>
      </c>
      <c r="CF323" s="80">
        <f t="shared" si="402"/>
        <v>0</v>
      </c>
      <c r="CG323" s="9">
        <f t="shared" si="403"/>
        <v>0</v>
      </c>
      <c r="CH323" s="28">
        <f t="shared" si="404"/>
        <v>0</v>
      </c>
      <c r="CI323" s="28">
        <f t="shared" si="405"/>
        <v>0</v>
      </c>
      <c r="CJ323" s="28">
        <f t="shared" si="406"/>
        <v>0</v>
      </c>
      <c r="CK323" s="28">
        <f t="shared" si="407"/>
        <v>0</v>
      </c>
      <c r="CL323" s="28">
        <f t="shared" si="408"/>
        <v>0</v>
      </c>
      <c r="CM323" s="36">
        <f t="shared" si="409"/>
        <v>0</v>
      </c>
      <c r="CN323" s="80">
        <f t="shared" si="410"/>
        <v>0</v>
      </c>
      <c r="CO323" s="9">
        <f t="shared" si="411"/>
        <v>0</v>
      </c>
      <c r="CP323" s="28">
        <f t="shared" si="412"/>
        <v>0</v>
      </c>
      <c r="CQ323" s="28">
        <f t="shared" si="417"/>
        <v>0</v>
      </c>
      <c r="CR323" s="28">
        <f t="shared" si="418"/>
        <v>0</v>
      </c>
      <c r="CS323" s="28">
        <f t="shared" si="419"/>
        <v>0</v>
      </c>
      <c r="CT323" s="28">
        <f t="shared" si="420"/>
        <v>0</v>
      </c>
      <c r="CU323" s="36">
        <f t="shared" si="421"/>
        <v>0</v>
      </c>
      <c r="CV323" s="122">
        <f t="shared" si="422"/>
        <v>0</v>
      </c>
      <c r="CW323" s="125">
        <f t="shared" si="423"/>
        <v>0</v>
      </c>
      <c r="CX323" s="138">
        <f t="shared" si="424"/>
        <v>530</v>
      </c>
    </row>
    <row r="324" spans="2:102" x14ac:dyDescent="0.3">
      <c r="B324" s="86">
        <v>297</v>
      </c>
      <c r="C324" s="155">
        <f t="shared" si="344"/>
        <v>530</v>
      </c>
      <c r="D324" s="10">
        <f t="shared" si="345"/>
        <v>30</v>
      </c>
      <c r="E324" s="10">
        <f t="shared" si="346"/>
        <v>500</v>
      </c>
      <c r="F324" s="10">
        <f t="shared" si="347"/>
        <v>0</v>
      </c>
      <c r="G324" s="10">
        <f t="shared" si="348"/>
        <v>500</v>
      </c>
      <c r="H324" s="10">
        <f t="shared" si="342"/>
        <v>1500</v>
      </c>
      <c r="I324" s="146">
        <f t="shared" si="413"/>
        <v>-500</v>
      </c>
      <c r="J324" s="147">
        <f t="shared" si="414"/>
        <v>-530</v>
      </c>
      <c r="S324" s="86">
        <v>297</v>
      </c>
      <c r="T324" s="9">
        <f t="shared" si="349"/>
        <v>0</v>
      </c>
      <c r="U324" s="10">
        <f t="shared" si="350"/>
        <v>0</v>
      </c>
      <c r="V324" s="10">
        <f t="shared" si="351"/>
        <v>0</v>
      </c>
      <c r="W324" s="10">
        <f t="shared" si="352"/>
        <v>0</v>
      </c>
      <c r="X324" s="10">
        <f t="shared" si="353"/>
        <v>0</v>
      </c>
      <c r="Y324" s="10">
        <f t="shared" si="354"/>
        <v>0</v>
      </c>
      <c r="Z324" s="10">
        <f t="shared" si="355"/>
        <v>0</v>
      </c>
      <c r="AA324" s="16">
        <f t="shared" si="356"/>
        <v>0</v>
      </c>
      <c r="AB324" s="6"/>
      <c r="AC324" s="9">
        <f t="shared" si="357"/>
        <v>0</v>
      </c>
      <c r="AD324" s="10">
        <f t="shared" si="358"/>
        <v>0</v>
      </c>
      <c r="AE324" s="10">
        <f t="shared" si="359"/>
        <v>0</v>
      </c>
      <c r="AF324" s="10">
        <f t="shared" si="360"/>
        <v>0</v>
      </c>
      <c r="AG324" s="10">
        <f t="shared" si="361"/>
        <v>0</v>
      </c>
      <c r="AH324" s="10">
        <f t="shared" si="362"/>
        <v>0</v>
      </c>
      <c r="AI324" s="10">
        <f t="shared" si="363"/>
        <v>0</v>
      </c>
      <c r="AJ324" s="16">
        <f t="shared" si="364"/>
        <v>0</v>
      </c>
      <c r="AK324" s="6"/>
      <c r="AL324" s="9">
        <f t="shared" si="365"/>
        <v>0</v>
      </c>
      <c r="AM324" s="10">
        <f t="shared" si="366"/>
        <v>0</v>
      </c>
      <c r="AN324" s="10">
        <f t="shared" si="367"/>
        <v>0</v>
      </c>
      <c r="AO324" s="10">
        <f t="shared" si="368"/>
        <v>0</v>
      </c>
      <c r="AP324" s="10">
        <f t="shared" si="369"/>
        <v>0</v>
      </c>
      <c r="AQ324" s="10">
        <f t="shared" si="370"/>
        <v>0</v>
      </c>
      <c r="AR324" s="10">
        <f t="shared" si="371"/>
        <v>0</v>
      </c>
      <c r="AS324" s="16">
        <f t="shared" si="372"/>
        <v>0</v>
      </c>
      <c r="AU324" s="2"/>
      <c r="AV324" s="2"/>
      <c r="AW324" s="2"/>
      <c r="AX324" s="2"/>
      <c r="AY324" s="9">
        <f t="shared" si="373"/>
        <v>297</v>
      </c>
      <c r="AZ324" s="31">
        <f t="shared" si="374"/>
        <v>0</v>
      </c>
      <c r="BA324" s="31">
        <f t="shared" si="343"/>
        <v>117</v>
      </c>
      <c r="BB324" s="10">
        <f t="shared" si="415"/>
        <v>530</v>
      </c>
      <c r="BC324" s="28">
        <f t="shared" si="375"/>
        <v>30</v>
      </c>
      <c r="BD324" s="10">
        <f t="shared" si="376"/>
        <v>500</v>
      </c>
      <c r="BE324" s="10">
        <f t="shared" si="416"/>
        <v>500</v>
      </c>
      <c r="BF324" s="44">
        <f t="shared" si="377"/>
        <v>1500</v>
      </c>
      <c r="BG324" s="80">
        <f t="shared" si="378"/>
        <v>0</v>
      </c>
      <c r="BH324" s="118"/>
      <c r="BI324" s="9">
        <f t="shared" si="379"/>
        <v>0</v>
      </c>
      <c r="BJ324" s="28">
        <f t="shared" si="380"/>
        <v>0</v>
      </c>
      <c r="BK324" s="28">
        <f t="shared" si="381"/>
        <v>0</v>
      </c>
      <c r="BL324" s="28">
        <f t="shared" si="382"/>
        <v>0</v>
      </c>
      <c r="BM324" s="28">
        <f t="shared" si="383"/>
        <v>0</v>
      </c>
      <c r="BN324" s="28">
        <f t="shared" si="384"/>
        <v>0</v>
      </c>
      <c r="BO324" s="36">
        <f t="shared" si="385"/>
        <v>0</v>
      </c>
      <c r="BP324" s="80">
        <f t="shared" si="386"/>
        <v>0</v>
      </c>
      <c r="BQ324" s="9">
        <f t="shared" si="387"/>
        <v>0</v>
      </c>
      <c r="BR324" s="28">
        <f t="shared" si="388"/>
        <v>0</v>
      </c>
      <c r="BS324" s="28">
        <f t="shared" si="389"/>
        <v>0</v>
      </c>
      <c r="BT324" s="28">
        <f t="shared" si="390"/>
        <v>0</v>
      </c>
      <c r="BU324" s="28">
        <f t="shared" si="391"/>
        <v>0</v>
      </c>
      <c r="BV324" s="28">
        <f t="shared" si="392"/>
        <v>0</v>
      </c>
      <c r="BW324" s="36">
        <f t="shared" si="393"/>
        <v>0</v>
      </c>
      <c r="BX324" s="80">
        <f t="shared" si="394"/>
        <v>0</v>
      </c>
      <c r="BY324" s="9">
        <f t="shared" si="395"/>
        <v>0</v>
      </c>
      <c r="BZ324" s="28">
        <f t="shared" si="396"/>
        <v>0</v>
      </c>
      <c r="CA324" s="28">
        <f t="shared" si="397"/>
        <v>0</v>
      </c>
      <c r="CB324" s="28">
        <f t="shared" si="398"/>
        <v>0</v>
      </c>
      <c r="CC324" s="28">
        <f t="shared" si="399"/>
        <v>0</v>
      </c>
      <c r="CD324" s="28">
        <f t="shared" si="400"/>
        <v>0</v>
      </c>
      <c r="CE324" s="36">
        <f t="shared" si="401"/>
        <v>0</v>
      </c>
      <c r="CF324" s="80">
        <f t="shared" si="402"/>
        <v>0</v>
      </c>
      <c r="CG324" s="9">
        <f t="shared" si="403"/>
        <v>0</v>
      </c>
      <c r="CH324" s="28">
        <f t="shared" si="404"/>
        <v>0</v>
      </c>
      <c r="CI324" s="28">
        <f t="shared" si="405"/>
        <v>0</v>
      </c>
      <c r="CJ324" s="28">
        <f t="shared" si="406"/>
        <v>0</v>
      </c>
      <c r="CK324" s="28">
        <f t="shared" si="407"/>
        <v>0</v>
      </c>
      <c r="CL324" s="28">
        <f t="shared" si="408"/>
        <v>0</v>
      </c>
      <c r="CM324" s="36">
        <f t="shared" si="409"/>
        <v>0</v>
      </c>
      <c r="CN324" s="80">
        <f t="shared" si="410"/>
        <v>0</v>
      </c>
      <c r="CO324" s="9">
        <f t="shared" si="411"/>
        <v>0</v>
      </c>
      <c r="CP324" s="28">
        <f t="shared" si="412"/>
        <v>0</v>
      </c>
      <c r="CQ324" s="28">
        <f t="shared" si="417"/>
        <v>0</v>
      </c>
      <c r="CR324" s="28">
        <f t="shared" si="418"/>
        <v>0</v>
      </c>
      <c r="CS324" s="28">
        <f t="shared" si="419"/>
        <v>0</v>
      </c>
      <c r="CT324" s="28">
        <f t="shared" si="420"/>
        <v>0</v>
      </c>
      <c r="CU324" s="36">
        <f t="shared" si="421"/>
        <v>0</v>
      </c>
      <c r="CV324" s="122">
        <f t="shared" si="422"/>
        <v>0</v>
      </c>
      <c r="CW324" s="125">
        <f t="shared" si="423"/>
        <v>0</v>
      </c>
      <c r="CX324" s="138">
        <f t="shared" si="424"/>
        <v>530</v>
      </c>
    </row>
    <row r="325" spans="2:102" x14ac:dyDescent="0.3">
      <c r="B325" s="86">
        <v>298</v>
      </c>
      <c r="C325" s="155">
        <f t="shared" si="344"/>
        <v>530</v>
      </c>
      <c r="D325" s="10">
        <f t="shared" si="345"/>
        <v>30</v>
      </c>
      <c r="E325" s="10">
        <f t="shared" si="346"/>
        <v>500</v>
      </c>
      <c r="F325" s="10">
        <f t="shared" si="347"/>
        <v>0</v>
      </c>
      <c r="G325" s="10">
        <f t="shared" si="348"/>
        <v>500</v>
      </c>
      <c r="H325" s="10">
        <f t="shared" si="342"/>
        <v>1000</v>
      </c>
      <c r="I325" s="146">
        <f t="shared" si="413"/>
        <v>-500</v>
      </c>
      <c r="J325" s="147">
        <f t="shared" si="414"/>
        <v>-530</v>
      </c>
      <c r="S325" s="86">
        <v>298</v>
      </c>
      <c r="T325" s="9">
        <f t="shared" si="349"/>
        <v>0</v>
      </c>
      <c r="U325" s="10">
        <f t="shared" si="350"/>
        <v>0</v>
      </c>
      <c r="V325" s="10">
        <f t="shared" si="351"/>
        <v>0</v>
      </c>
      <c r="W325" s="10">
        <f t="shared" si="352"/>
        <v>0</v>
      </c>
      <c r="X325" s="10">
        <f t="shared" si="353"/>
        <v>0</v>
      </c>
      <c r="Y325" s="10">
        <f t="shared" si="354"/>
        <v>0</v>
      </c>
      <c r="Z325" s="10">
        <f t="shared" si="355"/>
        <v>0</v>
      </c>
      <c r="AA325" s="16">
        <f t="shared" si="356"/>
        <v>0</v>
      </c>
      <c r="AB325" s="6"/>
      <c r="AC325" s="9">
        <f t="shared" si="357"/>
        <v>0</v>
      </c>
      <c r="AD325" s="10">
        <f t="shared" si="358"/>
        <v>0</v>
      </c>
      <c r="AE325" s="10">
        <f t="shared" si="359"/>
        <v>0</v>
      </c>
      <c r="AF325" s="10">
        <f t="shared" si="360"/>
        <v>0</v>
      </c>
      <c r="AG325" s="10">
        <f t="shared" si="361"/>
        <v>0</v>
      </c>
      <c r="AH325" s="10">
        <f t="shared" si="362"/>
        <v>0</v>
      </c>
      <c r="AI325" s="10">
        <f t="shared" si="363"/>
        <v>0</v>
      </c>
      <c r="AJ325" s="16">
        <f t="shared" si="364"/>
        <v>0</v>
      </c>
      <c r="AK325" s="6"/>
      <c r="AL325" s="9">
        <f t="shared" si="365"/>
        <v>0</v>
      </c>
      <c r="AM325" s="10">
        <f t="shared" si="366"/>
        <v>0</v>
      </c>
      <c r="AN325" s="10">
        <f t="shared" si="367"/>
        <v>0</v>
      </c>
      <c r="AO325" s="10">
        <f t="shared" si="368"/>
        <v>0</v>
      </c>
      <c r="AP325" s="10">
        <f t="shared" si="369"/>
        <v>0</v>
      </c>
      <c r="AQ325" s="10">
        <f t="shared" si="370"/>
        <v>0</v>
      </c>
      <c r="AR325" s="10">
        <f t="shared" si="371"/>
        <v>0</v>
      </c>
      <c r="AS325" s="16">
        <f t="shared" si="372"/>
        <v>0</v>
      </c>
      <c r="AU325" s="2"/>
      <c r="AV325" s="2"/>
      <c r="AW325" s="2"/>
      <c r="AX325" s="2"/>
      <c r="AY325" s="9">
        <f t="shared" si="373"/>
        <v>298</v>
      </c>
      <c r="AZ325" s="31">
        <f t="shared" si="374"/>
        <v>0</v>
      </c>
      <c r="BA325" s="31">
        <f t="shared" si="343"/>
        <v>118</v>
      </c>
      <c r="BB325" s="10">
        <f t="shared" si="415"/>
        <v>530</v>
      </c>
      <c r="BC325" s="28">
        <f t="shared" si="375"/>
        <v>30</v>
      </c>
      <c r="BD325" s="10">
        <f t="shared" si="376"/>
        <v>500</v>
      </c>
      <c r="BE325" s="10">
        <f t="shared" si="416"/>
        <v>500</v>
      </c>
      <c r="BF325" s="44">
        <f t="shared" si="377"/>
        <v>1000</v>
      </c>
      <c r="BG325" s="80">
        <f t="shared" si="378"/>
        <v>0</v>
      </c>
      <c r="BH325" s="118"/>
      <c r="BI325" s="9">
        <f t="shared" si="379"/>
        <v>0</v>
      </c>
      <c r="BJ325" s="28">
        <f t="shared" si="380"/>
        <v>0</v>
      </c>
      <c r="BK325" s="28">
        <f t="shared" si="381"/>
        <v>0</v>
      </c>
      <c r="BL325" s="28">
        <f t="shared" si="382"/>
        <v>0</v>
      </c>
      <c r="BM325" s="28">
        <f t="shared" si="383"/>
        <v>0</v>
      </c>
      <c r="BN325" s="28">
        <f t="shared" si="384"/>
        <v>0</v>
      </c>
      <c r="BO325" s="36">
        <f t="shared" si="385"/>
        <v>0</v>
      </c>
      <c r="BP325" s="80">
        <f t="shared" si="386"/>
        <v>0</v>
      </c>
      <c r="BQ325" s="9">
        <f t="shared" si="387"/>
        <v>0</v>
      </c>
      <c r="BR325" s="28">
        <f t="shared" si="388"/>
        <v>0</v>
      </c>
      <c r="BS325" s="28">
        <f t="shared" si="389"/>
        <v>0</v>
      </c>
      <c r="BT325" s="28">
        <f t="shared" si="390"/>
        <v>0</v>
      </c>
      <c r="BU325" s="28">
        <f t="shared" si="391"/>
        <v>0</v>
      </c>
      <c r="BV325" s="28">
        <f t="shared" si="392"/>
        <v>0</v>
      </c>
      <c r="BW325" s="36">
        <f t="shared" si="393"/>
        <v>0</v>
      </c>
      <c r="BX325" s="80">
        <f t="shared" si="394"/>
        <v>0</v>
      </c>
      <c r="BY325" s="9">
        <f t="shared" si="395"/>
        <v>0</v>
      </c>
      <c r="BZ325" s="28">
        <f t="shared" si="396"/>
        <v>0</v>
      </c>
      <c r="CA325" s="28">
        <f t="shared" si="397"/>
        <v>0</v>
      </c>
      <c r="CB325" s="28">
        <f t="shared" si="398"/>
        <v>0</v>
      </c>
      <c r="CC325" s="28">
        <f t="shared" si="399"/>
        <v>0</v>
      </c>
      <c r="CD325" s="28">
        <f t="shared" si="400"/>
        <v>0</v>
      </c>
      <c r="CE325" s="36">
        <f t="shared" si="401"/>
        <v>0</v>
      </c>
      <c r="CF325" s="80">
        <f t="shared" si="402"/>
        <v>0</v>
      </c>
      <c r="CG325" s="9">
        <f t="shared" si="403"/>
        <v>0</v>
      </c>
      <c r="CH325" s="28">
        <f t="shared" si="404"/>
        <v>0</v>
      </c>
      <c r="CI325" s="28">
        <f t="shared" si="405"/>
        <v>0</v>
      </c>
      <c r="CJ325" s="28">
        <f t="shared" si="406"/>
        <v>0</v>
      </c>
      <c r="CK325" s="28">
        <f t="shared" si="407"/>
        <v>0</v>
      </c>
      <c r="CL325" s="28">
        <f t="shared" si="408"/>
        <v>0</v>
      </c>
      <c r="CM325" s="36">
        <f t="shared" si="409"/>
        <v>0</v>
      </c>
      <c r="CN325" s="80">
        <f t="shared" si="410"/>
        <v>0</v>
      </c>
      <c r="CO325" s="9">
        <f t="shared" si="411"/>
        <v>0</v>
      </c>
      <c r="CP325" s="28">
        <f t="shared" si="412"/>
        <v>0</v>
      </c>
      <c r="CQ325" s="28">
        <f t="shared" si="417"/>
        <v>0</v>
      </c>
      <c r="CR325" s="28">
        <f t="shared" si="418"/>
        <v>0</v>
      </c>
      <c r="CS325" s="28">
        <f t="shared" si="419"/>
        <v>0</v>
      </c>
      <c r="CT325" s="28">
        <f t="shared" si="420"/>
        <v>0</v>
      </c>
      <c r="CU325" s="36">
        <f t="shared" si="421"/>
        <v>0</v>
      </c>
      <c r="CV325" s="122">
        <f t="shared" si="422"/>
        <v>0</v>
      </c>
      <c r="CW325" s="125">
        <f t="shared" si="423"/>
        <v>0</v>
      </c>
      <c r="CX325" s="138">
        <f t="shared" si="424"/>
        <v>530</v>
      </c>
    </row>
    <row r="326" spans="2:102" x14ac:dyDescent="0.3">
      <c r="B326" s="86">
        <v>299</v>
      </c>
      <c r="C326" s="155">
        <f t="shared" si="344"/>
        <v>530</v>
      </c>
      <c r="D326" s="10">
        <f t="shared" si="345"/>
        <v>30</v>
      </c>
      <c r="E326" s="10">
        <f t="shared" si="346"/>
        <v>500</v>
      </c>
      <c r="F326" s="10">
        <f t="shared" si="347"/>
        <v>0</v>
      </c>
      <c r="G326" s="10">
        <f t="shared" si="348"/>
        <v>500</v>
      </c>
      <c r="H326" s="10">
        <f t="shared" si="342"/>
        <v>500</v>
      </c>
      <c r="I326" s="146">
        <f t="shared" si="413"/>
        <v>-500</v>
      </c>
      <c r="J326" s="147">
        <f t="shared" si="414"/>
        <v>-530</v>
      </c>
      <c r="S326" s="86">
        <v>299</v>
      </c>
      <c r="T326" s="9">
        <f t="shared" si="349"/>
        <v>0</v>
      </c>
      <c r="U326" s="10">
        <f t="shared" si="350"/>
        <v>0</v>
      </c>
      <c r="V326" s="10">
        <f t="shared" si="351"/>
        <v>0</v>
      </c>
      <c r="W326" s="10">
        <f t="shared" si="352"/>
        <v>0</v>
      </c>
      <c r="X326" s="10">
        <f t="shared" si="353"/>
        <v>0</v>
      </c>
      <c r="Y326" s="10">
        <f t="shared" si="354"/>
        <v>0</v>
      </c>
      <c r="Z326" s="10">
        <f t="shared" si="355"/>
        <v>0</v>
      </c>
      <c r="AA326" s="16">
        <f t="shared" si="356"/>
        <v>0</v>
      </c>
      <c r="AB326" s="6"/>
      <c r="AC326" s="9">
        <f t="shared" si="357"/>
        <v>0</v>
      </c>
      <c r="AD326" s="10">
        <f t="shared" si="358"/>
        <v>0</v>
      </c>
      <c r="AE326" s="10">
        <f t="shared" si="359"/>
        <v>0</v>
      </c>
      <c r="AF326" s="10">
        <f t="shared" si="360"/>
        <v>0</v>
      </c>
      <c r="AG326" s="10">
        <f t="shared" si="361"/>
        <v>0</v>
      </c>
      <c r="AH326" s="10">
        <f t="shared" si="362"/>
        <v>0</v>
      </c>
      <c r="AI326" s="10">
        <f t="shared" si="363"/>
        <v>0</v>
      </c>
      <c r="AJ326" s="16">
        <f t="shared" si="364"/>
        <v>0</v>
      </c>
      <c r="AK326" s="6"/>
      <c r="AL326" s="9">
        <f t="shared" si="365"/>
        <v>0</v>
      </c>
      <c r="AM326" s="10">
        <f t="shared" si="366"/>
        <v>0</v>
      </c>
      <c r="AN326" s="10">
        <f t="shared" si="367"/>
        <v>0</v>
      </c>
      <c r="AO326" s="10">
        <f t="shared" si="368"/>
        <v>0</v>
      </c>
      <c r="AP326" s="10">
        <f t="shared" si="369"/>
        <v>0</v>
      </c>
      <c r="AQ326" s="10">
        <f t="shared" si="370"/>
        <v>0</v>
      </c>
      <c r="AR326" s="10">
        <f t="shared" si="371"/>
        <v>0</v>
      </c>
      <c r="AS326" s="16">
        <f t="shared" si="372"/>
        <v>0</v>
      </c>
      <c r="AU326" s="2"/>
      <c r="AV326" s="2"/>
      <c r="AW326" s="2"/>
      <c r="AX326" s="2"/>
      <c r="AY326" s="9">
        <f t="shared" si="373"/>
        <v>299</v>
      </c>
      <c r="AZ326" s="31">
        <f t="shared" si="374"/>
        <v>0</v>
      </c>
      <c r="BA326" s="31">
        <f t="shared" si="343"/>
        <v>119</v>
      </c>
      <c r="BB326" s="10">
        <f t="shared" si="415"/>
        <v>530</v>
      </c>
      <c r="BC326" s="28">
        <f t="shared" si="375"/>
        <v>30</v>
      </c>
      <c r="BD326" s="10">
        <f t="shared" si="376"/>
        <v>500</v>
      </c>
      <c r="BE326" s="10">
        <f t="shared" si="416"/>
        <v>500</v>
      </c>
      <c r="BF326" s="44">
        <f t="shared" si="377"/>
        <v>500</v>
      </c>
      <c r="BG326" s="80">
        <f t="shared" si="378"/>
        <v>0</v>
      </c>
      <c r="BH326" s="118"/>
      <c r="BI326" s="9">
        <f t="shared" si="379"/>
        <v>0</v>
      </c>
      <c r="BJ326" s="28">
        <f t="shared" si="380"/>
        <v>0</v>
      </c>
      <c r="BK326" s="28">
        <f t="shared" si="381"/>
        <v>0</v>
      </c>
      <c r="BL326" s="28">
        <f t="shared" si="382"/>
        <v>0</v>
      </c>
      <c r="BM326" s="28">
        <f t="shared" si="383"/>
        <v>0</v>
      </c>
      <c r="BN326" s="28">
        <f t="shared" si="384"/>
        <v>0</v>
      </c>
      <c r="BO326" s="36">
        <f t="shared" si="385"/>
        <v>0</v>
      </c>
      <c r="BP326" s="80">
        <f t="shared" si="386"/>
        <v>0</v>
      </c>
      <c r="BQ326" s="9">
        <f t="shared" si="387"/>
        <v>0</v>
      </c>
      <c r="BR326" s="28">
        <f t="shared" si="388"/>
        <v>0</v>
      </c>
      <c r="BS326" s="28">
        <f t="shared" si="389"/>
        <v>0</v>
      </c>
      <c r="BT326" s="28">
        <f t="shared" si="390"/>
        <v>0</v>
      </c>
      <c r="BU326" s="28">
        <f t="shared" si="391"/>
        <v>0</v>
      </c>
      <c r="BV326" s="28">
        <f t="shared" si="392"/>
        <v>0</v>
      </c>
      <c r="BW326" s="36">
        <f t="shared" si="393"/>
        <v>0</v>
      </c>
      <c r="BX326" s="80">
        <f t="shared" si="394"/>
        <v>0</v>
      </c>
      <c r="BY326" s="9">
        <f t="shared" si="395"/>
        <v>0</v>
      </c>
      <c r="BZ326" s="28">
        <f t="shared" si="396"/>
        <v>0</v>
      </c>
      <c r="CA326" s="28">
        <f t="shared" si="397"/>
        <v>0</v>
      </c>
      <c r="CB326" s="28">
        <f t="shared" si="398"/>
        <v>0</v>
      </c>
      <c r="CC326" s="28">
        <f t="shared" si="399"/>
        <v>0</v>
      </c>
      <c r="CD326" s="28">
        <f t="shared" si="400"/>
        <v>0</v>
      </c>
      <c r="CE326" s="36">
        <f t="shared" si="401"/>
        <v>0</v>
      </c>
      <c r="CF326" s="80">
        <f t="shared" si="402"/>
        <v>0</v>
      </c>
      <c r="CG326" s="9">
        <f t="shared" si="403"/>
        <v>0</v>
      </c>
      <c r="CH326" s="28">
        <f t="shared" si="404"/>
        <v>0</v>
      </c>
      <c r="CI326" s="28">
        <f t="shared" si="405"/>
        <v>0</v>
      </c>
      <c r="CJ326" s="28">
        <f t="shared" si="406"/>
        <v>0</v>
      </c>
      <c r="CK326" s="28">
        <f t="shared" si="407"/>
        <v>0</v>
      </c>
      <c r="CL326" s="28">
        <f t="shared" si="408"/>
        <v>0</v>
      </c>
      <c r="CM326" s="36">
        <f t="shared" si="409"/>
        <v>0</v>
      </c>
      <c r="CN326" s="80">
        <f t="shared" si="410"/>
        <v>0</v>
      </c>
      <c r="CO326" s="9">
        <f t="shared" si="411"/>
        <v>0</v>
      </c>
      <c r="CP326" s="28">
        <f t="shared" si="412"/>
        <v>0</v>
      </c>
      <c r="CQ326" s="28">
        <f t="shared" si="417"/>
        <v>0</v>
      </c>
      <c r="CR326" s="28">
        <f t="shared" si="418"/>
        <v>0</v>
      </c>
      <c r="CS326" s="28">
        <f t="shared" si="419"/>
        <v>0</v>
      </c>
      <c r="CT326" s="28">
        <f t="shared" si="420"/>
        <v>0</v>
      </c>
      <c r="CU326" s="36">
        <f t="shared" si="421"/>
        <v>0</v>
      </c>
      <c r="CV326" s="122">
        <f t="shared" si="422"/>
        <v>0</v>
      </c>
      <c r="CW326" s="125">
        <f t="shared" si="423"/>
        <v>0</v>
      </c>
      <c r="CX326" s="138">
        <f t="shared" si="424"/>
        <v>530</v>
      </c>
    </row>
    <row r="327" spans="2:102" x14ac:dyDescent="0.3">
      <c r="B327" s="86">
        <v>300</v>
      </c>
      <c r="C327" s="155">
        <f t="shared" si="344"/>
        <v>530</v>
      </c>
      <c r="D327" s="10">
        <f t="shared" si="345"/>
        <v>30</v>
      </c>
      <c r="E327" s="10">
        <f t="shared" si="346"/>
        <v>500</v>
      </c>
      <c r="F327" s="10">
        <f t="shared" si="347"/>
        <v>0</v>
      </c>
      <c r="G327" s="10">
        <f t="shared" si="348"/>
        <v>500</v>
      </c>
      <c r="H327" s="10">
        <f t="shared" si="342"/>
        <v>0</v>
      </c>
      <c r="I327" s="146">
        <f t="shared" si="413"/>
        <v>-500</v>
      </c>
      <c r="J327" s="147">
        <f t="shared" si="414"/>
        <v>-530</v>
      </c>
      <c r="S327" s="86">
        <v>300</v>
      </c>
      <c r="T327" s="9">
        <f t="shared" si="349"/>
        <v>0</v>
      </c>
      <c r="U327" s="10">
        <f t="shared" si="350"/>
        <v>0</v>
      </c>
      <c r="V327" s="10">
        <f t="shared" si="351"/>
        <v>0</v>
      </c>
      <c r="W327" s="10">
        <f t="shared" si="352"/>
        <v>0</v>
      </c>
      <c r="X327" s="10">
        <f t="shared" si="353"/>
        <v>0</v>
      </c>
      <c r="Y327" s="10">
        <f t="shared" si="354"/>
        <v>0</v>
      </c>
      <c r="Z327" s="10">
        <f t="shared" si="355"/>
        <v>0</v>
      </c>
      <c r="AA327" s="16">
        <f t="shared" si="356"/>
        <v>0</v>
      </c>
      <c r="AB327" s="6"/>
      <c r="AC327" s="9">
        <f t="shared" si="357"/>
        <v>0</v>
      </c>
      <c r="AD327" s="10">
        <f t="shared" si="358"/>
        <v>0</v>
      </c>
      <c r="AE327" s="10">
        <f t="shared" si="359"/>
        <v>0</v>
      </c>
      <c r="AF327" s="10">
        <f t="shared" si="360"/>
        <v>0</v>
      </c>
      <c r="AG327" s="10">
        <f t="shared" si="361"/>
        <v>0</v>
      </c>
      <c r="AH327" s="10">
        <f t="shared" si="362"/>
        <v>0</v>
      </c>
      <c r="AI327" s="10">
        <f t="shared" si="363"/>
        <v>0</v>
      </c>
      <c r="AJ327" s="16">
        <f t="shared" si="364"/>
        <v>0</v>
      </c>
      <c r="AK327" s="6"/>
      <c r="AL327" s="9">
        <f t="shared" si="365"/>
        <v>0</v>
      </c>
      <c r="AM327" s="10">
        <f t="shared" si="366"/>
        <v>0</v>
      </c>
      <c r="AN327" s="10">
        <f t="shared" si="367"/>
        <v>0</v>
      </c>
      <c r="AO327" s="10">
        <f t="shared" si="368"/>
        <v>0</v>
      </c>
      <c r="AP327" s="10">
        <f t="shared" si="369"/>
        <v>0</v>
      </c>
      <c r="AQ327" s="10">
        <f t="shared" si="370"/>
        <v>0</v>
      </c>
      <c r="AR327" s="10">
        <f t="shared" si="371"/>
        <v>0</v>
      </c>
      <c r="AS327" s="16">
        <f t="shared" si="372"/>
        <v>0</v>
      </c>
      <c r="AU327" s="2"/>
      <c r="AV327" s="2"/>
      <c r="AW327" s="2"/>
      <c r="AX327" s="2"/>
      <c r="AY327" s="9">
        <f t="shared" si="373"/>
        <v>300</v>
      </c>
      <c r="AZ327" s="31">
        <f t="shared" si="374"/>
        <v>0</v>
      </c>
      <c r="BA327" s="31">
        <f t="shared" si="343"/>
        <v>120</v>
      </c>
      <c r="BB327" s="10">
        <f t="shared" si="415"/>
        <v>530</v>
      </c>
      <c r="BC327" s="28">
        <f t="shared" si="375"/>
        <v>30</v>
      </c>
      <c r="BD327" s="10">
        <f t="shared" si="376"/>
        <v>500</v>
      </c>
      <c r="BE327" s="10">
        <f t="shared" si="416"/>
        <v>500</v>
      </c>
      <c r="BF327" s="44">
        <f t="shared" si="377"/>
        <v>0</v>
      </c>
      <c r="BG327" s="80">
        <f t="shared" si="378"/>
        <v>0</v>
      </c>
      <c r="BH327" s="118"/>
      <c r="BI327" s="9">
        <f t="shared" si="379"/>
        <v>0</v>
      </c>
      <c r="BJ327" s="28">
        <f t="shared" si="380"/>
        <v>0</v>
      </c>
      <c r="BK327" s="28">
        <f t="shared" si="381"/>
        <v>0</v>
      </c>
      <c r="BL327" s="28">
        <f t="shared" si="382"/>
        <v>0</v>
      </c>
      <c r="BM327" s="28">
        <f t="shared" si="383"/>
        <v>0</v>
      </c>
      <c r="BN327" s="28">
        <f t="shared" si="384"/>
        <v>0</v>
      </c>
      <c r="BO327" s="36">
        <f t="shared" si="385"/>
        <v>0</v>
      </c>
      <c r="BP327" s="80">
        <f t="shared" si="386"/>
        <v>0</v>
      </c>
      <c r="BQ327" s="9">
        <f t="shared" si="387"/>
        <v>0</v>
      </c>
      <c r="BR327" s="28">
        <f t="shared" si="388"/>
        <v>0</v>
      </c>
      <c r="BS327" s="28">
        <f t="shared" si="389"/>
        <v>0</v>
      </c>
      <c r="BT327" s="28">
        <f t="shared" si="390"/>
        <v>0</v>
      </c>
      <c r="BU327" s="28">
        <f t="shared" si="391"/>
        <v>0</v>
      </c>
      <c r="BV327" s="28">
        <f t="shared" si="392"/>
        <v>0</v>
      </c>
      <c r="BW327" s="36">
        <f t="shared" si="393"/>
        <v>0</v>
      </c>
      <c r="BX327" s="80">
        <f t="shared" si="394"/>
        <v>0</v>
      </c>
      <c r="BY327" s="9">
        <f t="shared" si="395"/>
        <v>0</v>
      </c>
      <c r="BZ327" s="28">
        <f t="shared" si="396"/>
        <v>0</v>
      </c>
      <c r="CA327" s="28">
        <f t="shared" si="397"/>
        <v>0</v>
      </c>
      <c r="CB327" s="28">
        <f t="shared" si="398"/>
        <v>0</v>
      </c>
      <c r="CC327" s="28">
        <f t="shared" si="399"/>
        <v>0</v>
      </c>
      <c r="CD327" s="28">
        <f t="shared" si="400"/>
        <v>0</v>
      </c>
      <c r="CE327" s="36">
        <f t="shared" si="401"/>
        <v>0</v>
      </c>
      <c r="CF327" s="80">
        <f t="shared" si="402"/>
        <v>0</v>
      </c>
      <c r="CG327" s="9">
        <f t="shared" si="403"/>
        <v>0</v>
      </c>
      <c r="CH327" s="28">
        <f t="shared" si="404"/>
        <v>0</v>
      </c>
      <c r="CI327" s="28">
        <f t="shared" si="405"/>
        <v>0</v>
      </c>
      <c r="CJ327" s="28">
        <f t="shared" si="406"/>
        <v>0</v>
      </c>
      <c r="CK327" s="28">
        <f t="shared" si="407"/>
        <v>0</v>
      </c>
      <c r="CL327" s="28">
        <f t="shared" si="408"/>
        <v>0</v>
      </c>
      <c r="CM327" s="36">
        <f t="shared" si="409"/>
        <v>0</v>
      </c>
      <c r="CN327" s="80">
        <f t="shared" si="410"/>
        <v>0</v>
      </c>
      <c r="CO327" s="9">
        <f t="shared" si="411"/>
        <v>0</v>
      </c>
      <c r="CP327" s="28">
        <f t="shared" si="412"/>
        <v>0</v>
      </c>
      <c r="CQ327" s="28">
        <f t="shared" si="417"/>
        <v>0</v>
      </c>
      <c r="CR327" s="28">
        <f t="shared" si="418"/>
        <v>0</v>
      </c>
      <c r="CS327" s="28">
        <f t="shared" si="419"/>
        <v>0</v>
      </c>
      <c r="CT327" s="28">
        <f t="shared" si="420"/>
        <v>0</v>
      </c>
      <c r="CU327" s="36">
        <f t="shared" si="421"/>
        <v>0</v>
      </c>
      <c r="CV327" s="122">
        <f t="shared" si="422"/>
        <v>0</v>
      </c>
      <c r="CW327" s="125">
        <f t="shared" si="423"/>
        <v>0</v>
      </c>
      <c r="CX327" s="138">
        <f t="shared" si="424"/>
        <v>530</v>
      </c>
    </row>
    <row r="328" spans="2:102" x14ac:dyDescent="0.3">
      <c r="B328" s="86">
        <v>301</v>
      </c>
      <c r="C328" s="155">
        <f t="shared" si="344"/>
        <v>0</v>
      </c>
      <c r="D328" s="10">
        <f t="shared" si="345"/>
        <v>0</v>
      </c>
      <c r="E328" s="10">
        <f t="shared" si="346"/>
        <v>0</v>
      </c>
      <c r="F328" s="10">
        <f t="shared" si="347"/>
        <v>0</v>
      </c>
      <c r="G328" s="10">
        <f t="shared" si="348"/>
        <v>0</v>
      </c>
      <c r="H328" s="10">
        <f t="shared" si="342"/>
        <v>0</v>
      </c>
      <c r="I328" s="146">
        <f t="shared" si="413"/>
        <v>0</v>
      </c>
      <c r="J328" s="147">
        <f t="shared" si="414"/>
        <v>0</v>
      </c>
      <c r="S328" s="86">
        <v>301</v>
      </c>
      <c r="T328" s="9">
        <f t="shared" si="349"/>
        <v>0</v>
      </c>
      <c r="U328" s="10">
        <f t="shared" si="350"/>
        <v>0</v>
      </c>
      <c r="V328" s="10">
        <f t="shared" si="351"/>
        <v>0</v>
      </c>
      <c r="W328" s="10">
        <f t="shared" si="352"/>
        <v>0</v>
      </c>
      <c r="X328" s="10">
        <f t="shared" si="353"/>
        <v>0</v>
      </c>
      <c r="Y328" s="10">
        <f t="shared" si="354"/>
        <v>0</v>
      </c>
      <c r="Z328" s="10">
        <f t="shared" si="355"/>
        <v>0</v>
      </c>
      <c r="AA328" s="16">
        <f t="shared" si="356"/>
        <v>0</v>
      </c>
      <c r="AB328" s="6"/>
      <c r="AC328" s="9">
        <f t="shared" si="357"/>
        <v>0</v>
      </c>
      <c r="AD328" s="10">
        <f t="shared" si="358"/>
        <v>0</v>
      </c>
      <c r="AE328" s="10">
        <f t="shared" si="359"/>
        <v>0</v>
      </c>
      <c r="AF328" s="10">
        <f t="shared" si="360"/>
        <v>0</v>
      </c>
      <c r="AG328" s="10">
        <f t="shared" si="361"/>
        <v>0</v>
      </c>
      <c r="AH328" s="10">
        <f t="shared" si="362"/>
        <v>0</v>
      </c>
      <c r="AI328" s="10">
        <f t="shared" si="363"/>
        <v>0</v>
      </c>
      <c r="AJ328" s="16">
        <f t="shared" si="364"/>
        <v>0</v>
      </c>
      <c r="AK328" s="6"/>
      <c r="AL328" s="9">
        <f t="shared" si="365"/>
        <v>0</v>
      </c>
      <c r="AM328" s="10">
        <f t="shared" si="366"/>
        <v>0</v>
      </c>
      <c r="AN328" s="10">
        <f t="shared" si="367"/>
        <v>0</v>
      </c>
      <c r="AO328" s="10">
        <f t="shared" si="368"/>
        <v>0</v>
      </c>
      <c r="AP328" s="10">
        <f t="shared" si="369"/>
        <v>0</v>
      </c>
      <c r="AQ328" s="10">
        <f t="shared" si="370"/>
        <v>0</v>
      </c>
      <c r="AR328" s="10">
        <f t="shared" si="371"/>
        <v>0</v>
      </c>
      <c r="AS328" s="16">
        <f t="shared" si="372"/>
        <v>0</v>
      </c>
      <c r="AU328" s="2"/>
      <c r="AV328" s="2"/>
      <c r="AW328" s="2"/>
      <c r="AX328" s="2"/>
      <c r="AY328" s="9">
        <f t="shared" si="373"/>
        <v>0</v>
      </c>
      <c r="AZ328" s="31">
        <f t="shared" si="374"/>
        <v>0</v>
      </c>
      <c r="BA328" s="88">
        <f t="shared" si="343"/>
        <v>0</v>
      </c>
      <c r="BB328" s="10">
        <f t="shared" si="415"/>
        <v>0</v>
      </c>
      <c r="BC328" s="28">
        <f t="shared" si="375"/>
        <v>0</v>
      </c>
      <c r="BD328" s="10">
        <f t="shared" si="376"/>
        <v>0</v>
      </c>
      <c r="BE328" s="10">
        <f t="shared" si="416"/>
        <v>0</v>
      </c>
      <c r="BF328" s="44">
        <f t="shared" si="377"/>
        <v>0</v>
      </c>
      <c r="BG328" s="80">
        <f t="shared" si="378"/>
        <v>0</v>
      </c>
      <c r="BH328" s="118"/>
      <c r="BI328" s="9">
        <f t="shared" si="379"/>
        <v>0</v>
      </c>
      <c r="BJ328" s="28">
        <f t="shared" si="380"/>
        <v>0</v>
      </c>
      <c r="BK328" s="28">
        <f t="shared" si="381"/>
        <v>0</v>
      </c>
      <c r="BL328" s="28">
        <f t="shared" si="382"/>
        <v>0</v>
      </c>
      <c r="BM328" s="28">
        <f t="shared" si="383"/>
        <v>0</v>
      </c>
      <c r="BN328" s="28">
        <f t="shared" si="384"/>
        <v>0</v>
      </c>
      <c r="BO328" s="36">
        <f t="shared" si="385"/>
        <v>0</v>
      </c>
      <c r="BP328" s="80">
        <f t="shared" si="386"/>
        <v>0</v>
      </c>
      <c r="BQ328" s="9">
        <f t="shared" si="387"/>
        <v>0</v>
      </c>
      <c r="BR328" s="28">
        <f t="shared" si="388"/>
        <v>0</v>
      </c>
      <c r="BS328" s="28">
        <f t="shared" si="389"/>
        <v>0</v>
      </c>
      <c r="BT328" s="28">
        <f t="shared" si="390"/>
        <v>0</v>
      </c>
      <c r="BU328" s="28">
        <f t="shared" si="391"/>
        <v>0</v>
      </c>
      <c r="BV328" s="28">
        <f t="shared" si="392"/>
        <v>0</v>
      </c>
      <c r="BW328" s="36">
        <f t="shared" si="393"/>
        <v>0</v>
      </c>
      <c r="BX328" s="80">
        <f t="shared" si="394"/>
        <v>0</v>
      </c>
      <c r="BY328" s="9">
        <f t="shared" si="395"/>
        <v>0</v>
      </c>
      <c r="BZ328" s="28">
        <f t="shared" si="396"/>
        <v>0</v>
      </c>
      <c r="CA328" s="28">
        <f t="shared" si="397"/>
        <v>0</v>
      </c>
      <c r="CB328" s="28">
        <f t="shared" si="398"/>
        <v>0</v>
      </c>
      <c r="CC328" s="28">
        <f t="shared" si="399"/>
        <v>0</v>
      </c>
      <c r="CD328" s="28">
        <f t="shared" si="400"/>
        <v>0</v>
      </c>
      <c r="CE328" s="36">
        <f t="shared" si="401"/>
        <v>0</v>
      </c>
      <c r="CF328" s="80">
        <f t="shared" si="402"/>
        <v>0</v>
      </c>
      <c r="CG328" s="9">
        <f t="shared" si="403"/>
        <v>0</v>
      </c>
      <c r="CH328" s="28">
        <f t="shared" si="404"/>
        <v>0</v>
      </c>
      <c r="CI328" s="28">
        <f t="shared" si="405"/>
        <v>0</v>
      </c>
      <c r="CJ328" s="28">
        <f t="shared" si="406"/>
        <v>0</v>
      </c>
      <c r="CK328" s="28">
        <f t="shared" si="407"/>
        <v>0</v>
      </c>
      <c r="CL328" s="28">
        <f t="shared" si="408"/>
        <v>0</v>
      </c>
      <c r="CM328" s="36">
        <f t="shared" si="409"/>
        <v>0</v>
      </c>
      <c r="CN328" s="80">
        <f t="shared" si="410"/>
        <v>0</v>
      </c>
      <c r="CO328" s="9">
        <f t="shared" si="411"/>
        <v>0</v>
      </c>
      <c r="CP328" s="28">
        <f t="shared" si="412"/>
        <v>0</v>
      </c>
      <c r="CQ328" s="28">
        <f t="shared" si="417"/>
        <v>0</v>
      </c>
      <c r="CR328" s="28">
        <f t="shared" si="418"/>
        <v>0</v>
      </c>
      <c r="CS328" s="28">
        <f t="shared" si="419"/>
        <v>0</v>
      </c>
      <c r="CT328" s="28">
        <f t="shared" si="420"/>
        <v>0</v>
      </c>
      <c r="CU328" s="36">
        <f t="shared" si="421"/>
        <v>0</v>
      </c>
      <c r="CV328" s="122">
        <f t="shared" si="422"/>
        <v>0</v>
      </c>
      <c r="CW328" s="125">
        <f t="shared" si="423"/>
        <v>0</v>
      </c>
      <c r="CX328" s="138">
        <f t="shared" si="424"/>
        <v>0</v>
      </c>
    </row>
    <row r="329" spans="2:102" x14ac:dyDescent="0.3">
      <c r="B329" s="86">
        <v>302</v>
      </c>
      <c r="C329" s="155">
        <f t="shared" si="344"/>
        <v>0</v>
      </c>
      <c r="D329" s="10">
        <f t="shared" si="345"/>
        <v>0</v>
      </c>
      <c r="E329" s="10">
        <f t="shared" si="346"/>
        <v>0</v>
      </c>
      <c r="F329" s="10">
        <f t="shared" si="347"/>
        <v>0</v>
      </c>
      <c r="G329" s="10">
        <f t="shared" si="348"/>
        <v>0</v>
      </c>
      <c r="H329" s="10">
        <f t="shared" si="342"/>
        <v>0</v>
      </c>
      <c r="I329" s="146">
        <f t="shared" si="413"/>
        <v>0</v>
      </c>
      <c r="J329" s="147">
        <f t="shared" si="414"/>
        <v>0</v>
      </c>
      <c r="S329" s="86">
        <v>302</v>
      </c>
      <c r="T329" s="9">
        <f t="shared" si="349"/>
        <v>0</v>
      </c>
      <c r="U329" s="10">
        <f t="shared" si="350"/>
        <v>0</v>
      </c>
      <c r="V329" s="10">
        <f t="shared" si="351"/>
        <v>0</v>
      </c>
      <c r="W329" s="10">
        <f t="shared" si="352"/>
        <v>0</v>
      </c>
      <c r="X329" s="10">
        <f t="shared" si="353"/>
        <v>0</v>
      </c>
      <c r="Y329" s="10">
        <f t="shared" si="354"/>
        <v>0</v>
      </c>
      <c r="Z329" s="10">
        <f t="shared" si="355"/>
        <v>0</v>
      </c>
      <c r="AA329" s="16">
        <f t="shared" si="356"/>
        <v>0</v>
      </c>
      <c r="AB329" s="6"/>
      <c r="AC329" s="9">
        <f t="shared" si="357"/>
        <v>0</v>
      </c>
      <c r="AD329" s="10">
        <f t="shared" si="358"/>
        <v>0</v>
      </c>
      <c r="AE329" s="10">
        <f t="shared" si="359"/>
        <v>0</v>
      </c>
      <c r="AF329" s="10">
        <f t="shared" si="360"/>
        <v>0</v>
      </c>
      <c r="AG329" s="10">
        <f t="shared" si="361"/>
        <v>0</v>
      </c>
      <c r="AH329" s="10">
        <f t="shared" si="362"/>
        <v>0</v>
      </c>
      <c r="AI329" s="10">
        <f t="shared" si="363"/>
        <v>0</v>
      </c>
      <c r="AJ329" s="16">
        <f t="shared" si="364"/>
        <v>0</v>
      </c>
      <c r="AK329" s="6"/>
      <c r="AL329" s="9">
        <f t="shared" si="365"/>
        <v>0</v>
      </c>
      <c r="AM329" s="10">
        <f t="shared" si="366"/>
        <v>0</v>
      </c>
      <c r="AN329" s="10">
        <f t="shared" si="367"/>
        <v>0</v>
      </c>
      <c r="AO329" s="10">
        <f t="shared" si="368"/>
        <v>0</v>
      </c>
      <c r="AP329" s="10">
        <f t="shared" si="369"/>
        <v>0</v>
      </c>
      <c r="AQ329" s="10">
        <f t="shared" si="370"/>
        <v>0</v>
      </c>
      <c r="AR329" s="10">
        <f t="shared" si="371"/>
        <v>0</v>
      </c>
      <c r="AS329" s="16">
        <f t="shared" si="372"/>
        <v>0</v>
      </c>
      <c r="AU329" s="2"/>
      <c r="AV329" s="2"/>
      <c r="AW329" s="2"/>
      <c r="AX329" s="2"/>
      <c r="AY329" s="9">
        <f t="shared" si="373"/>
        <v>0</v>
      </c>
      <c r="AZ329" s="31">
        <f t="shared" si="374"/>
        <v>0</v>
      </c>
      <c r="BA329" s="31">
        <f t="shared" si="343"/>
        <v>0</v>
      </c>
      <c r="BB329" s="10">
        <f t="shared" si="415"/>
        <v>0</v>
      </c>
      <c r="BC329" s="28">
        <f t="shared" si="375"/>
        <v>0</v>
      </c>
      <c r="BD329" s="10">
        <f t="shared" si="376"/>
        <v>0</v>
      </c>
      <c r="BE329" s="10">
        <f t="shared" si="416"/>
        <v>0</v>
      </c>
      <c r="BF329" s="44">
        <f t="shared" si="377"/>
        <v>0</v>
      </c>
      <c r="BG329" s="80">
        <f t="shared" si="378"/>
        <v>0</v>
      </c>
      <c r="BH329" s="118"/>
      <c r="BI329" s="9">
        <f t="shared" si="379"/>
        <v>0</v>
      </c>
      <c r="BJ329" s="28">
        <f t="shared" si="380"/>
        <v>0</v>
      </c>
      <c r="BK329" s="28">
        <f t="shared" si="381"/>
        <v>0</v>
      </c>
      <c r="BL329" s="28">
        <f t="shared" si="382"/>
        <v>0</v>
      </c>
      <c r="BM329" s="28">
        <f t="shared" si="383"/>
        <v>0</v>
      </c>
      <c r="BN329" s="28">
        <f t="shared" si="384"/>
        <v>0</v>
      </c>
      <c r="BO329" s="36">
        <f t="shared" si="385"/>
        <v>0</v>
      </c>
      <c r="BP329" s="80">
        <f t="shared" si="386"/>
        <v>0</v>
      </c>
      <c r="BQ329" s="9">
        <f t="shared" si="387"/>
        <v>0</v>
      </c>
      <c r="BR329" s="28">
        <f t="shared" si="388"/>
        <v>0</v>
      </c>
      <c r="BS329" s="28">
        <f t="shared" si="389"/>
        <v>0</v>
      </c>
      <c r="BT329" s="28">
        <f t="shared" si="390"/>
        <v>0</v>
      </c>
      <c r="BU329" s="28">
        <f t="shared" si="391"/>
        <v>0</v>
      </c>
      <c r="BV329" s="28">
        <f t="shared" si="392"/>
        <v>0</v>
      </c>
      <c r="BW329" s="36">
        <f t="shared" si="393"/>
        <v>0</v>
      </c>
      <c r="BX329" s="80">
        <f t="shared" si="394"/>
        <v>0</v>
      </c>
      <c r="BY329" s="9">
        <f t="shared" si="395"/>
        <v>0</v>
      </c>
      <c r="BZ329" s="28">
        <f t="shared" si="396"/>
        <v>0</v>
      </c>
      <c r="CA329" s="28">
        <f t="shared" si="397"/>
        <v>0</v>
      </c>
      <c r="CB329" s="28">
        <f t="shared" si="398"/>
        <v>0</v>
      </c>
      <c r="CC329" s="28">
        <f t="shared" si="399"/>
        <v>0</v>
      </c>
      <c r="CD329" s="28">
        <f t="shared" si="400"/>
        <v>0</v>
      </c>
      <c r="CE329" s="36">
        <f t="shared" si="401"/>
        <v>0</v>
      </c>
      <c r="CF329" s="80">
        <f t="shared" si="402"/>
        <v>0</v>
      </c>
      <c r="CG329" s="9">
        <f t="shared" si="403"/>
        <v>0</v>
      </c>
      <c r="CH329" s="28">
        <f t="shared" si="404"/>
        <v>0</v>
      </c>
      <c r="CI329" s="28">
        <f t="shared" si="405"/>
        <v>0</v>
      </c>
      <c r="CJ329" s="28">
        <f t="shared" si="406"/>
        <v>0</v>
      </c>
      <c r="CK329" s="28">
        <f t="shared" si="407"/>
        <v>0</v>
      </c>
      <c r="CL329" s="28">
        <f t="shared" si="408"/>
        <v>0</v>
      </c>
      <c r="CM329" s="36">
        <f t="shared" si="409"/>
        <v>0</v>
      </c>
      <c r="CN329" s="80">
        <f t="shared" si="410"/>
        <v>0</v>
      </c>
      <c r="CO329" s="9">
        <f t="shared" si="411"/>
        <v>0</v>
      </c>
      <c r="CP329" s="28">
        <f t="shared" si="412"/>
        <v>0</v>
      </c>
      <c r="CQ329" s="28">
        <f t="shared" si="417"/>
        <v>0</v>
      </c>
      <c r="CR329" s="28">
        <f t="shared" si="418"/>
        <v>0</v>
      </c>
      <c r="CS329" s="28">
        <f t="shared" si="419"/>
        <v>0</v>
      </c>
      <c r="CT329" s="28">
        <f t="shared" si="420"/>
        <v>0</v>
      </c>
      <c r="CU329" s="36">
        <f t="shared" si="421"/>
        <v>0</v>
      </c>
      <c r="CV329" s="122">
        <f t="shared" si="422"/>
        <v>0</v>
      </c>
      <c r="CW329" s="125">
        <f t="shared" si="423"/>
        <v>0</v>
      </c>
      <c r="CX329" s="138">
        <f t="shared" si="424"/>
        <v>0</v>
      </c>
    </row>
    <row r="330" spans="2:102" x14ac:dyDescent="0.3">
      <c r="B330" s="86">
        <v>303</v>
      </c>
      <c r="C330" s="155">
        <f t="shared" si="344"/>
        <v>0</v>
      </c>
      <c r="D330" s="10">
        <f t="shared" si="345"/>
        <v>0</v>
      </c>
      <c r="E330" s="10">
        <f t="shared" si="346"/>
        <v>0</v>
      </c>
      <c r="F330" s="10">
        <f t="shared" si="347"/>
        <v>0</v>
      </c>
      <c r="G330" s="10">
        <f t="shared" si="348"/>
        <v>0</v>
      </c>
      <c r="H330" s="10">
        <f t="shared" si="342"/>
        <v>0</v>
      </c>
      <c r="I330" s="146">
        <f t="shared" si="413"/>
        <v>0</v>
      </c>
      <c r="J330" s="147">
        <f t="shared" si="414"/>
        <v>0</v>
      </c>
      <c r="S330" s="86">
        <v>303</v>
      </c>
      <c r="T330" s="9">
        <f t="shared" si="349"/>
        <v>0</v>
      </c>
      <c r="U330" s="10">
        <f t="shared" si="350"/>
        <v>0</v>
      </c>
      <c r="V330" s="10">
        <f t="shared" si="351"/>
        <v>0</v>
      </c>
      <c r="W330" s="10">
        <f t="shared" si="352"/>
        <v>0</v>
      </c>
      <c r="X330" s="10">
        <f t="shared" si="353"/>
        <v>0</v>
      </c>
      <c r="Y330" s="10">
        <f t="shared" si="354"/>
        <v>0</v>
      </c>
      <c r="Z330" s="10">
        <f t="shared" si="355"/>
        <v>0</v>
      </c>
      <c r="AA330" s="16">
        <f t="shared" si="356"/>
        <v>0</v>
      </c>
      <c r="AB330" s="6"/>
      <c r="AC330" s="9">
        <f t="shared" si="357"/>
        <v>0</v>
      </c>
      <c r="AD330" s="10">
        <f t="shared" si="358"/>
        <v>0</v>
      </c>
      <c r="AE330" s="10">
        <f t="shared" si="359"/>
        <v>0</v>
      </c>
      <c r="AF330" s="10">
        <f t="shared" si="360"/>
        <v>0</v>
      </c>
      <c r="AG330" s="10">
        <f t="shared" si="361"/>
        <v>0</v>
      </c>
      <c r="AH330" s="10">
        <f t="shared" si="362"/>
        <v>0</v>
      </c>
      <c r="AI330" s="10">
        <f t="shared" si="363"/>
        <v>0</v>
      </c>
      <c r="AJ330" s="16">
        <f t="shared" si="364"/>
        <v>0</v>
      </c>
      <c r="AK330" s="6"/>
      <c r="AL330" s="9">
        <f t="shared" si="365"/>
        <v>0</v>
      </c>
      <c r="AM330" s="10">
        <f t="shared" si="366"/>
        <v>0</v>
      </c>
      <c r="AN330" s="10">
        <f t="shared" si="367"/>
        <v>0</v>
      </c>
      <c r="AO330" s="10">
        <f t="shared" si="368"/>
        <v>0</v>
      </c>
      <c r="AP330" s="10">
        <f t="shared" si="369"/>
        <v>0</v>
      </c>
      <c r="AQ330" s="10">
        <f t="shared" si="370"/>
        <v>0</v>
      </c>
      <c r="AR330" s="10">
        <f t="shared" si="371"/>
        <v>0</v>
      </c>
      <c r="AS330" s="16">
        <f t="shared" si="372"/>
        <v>0</v>
      </c>
      <c r="AU330" s="2"/>
      <c r="AV330" s="2"/>
      <c r="AW330" s="2"/>
      <c r="AX330" s="2"/>
      <c r="AY330" s="9">
        <f t="shared" si="373"/>
        <v>0</v>
      </c>
      <c r="AZ330" s="31">
        <f t="shared" si="374"/>
        <v>0</v>
      </c>
      <c r="BA330" s="31">
        <f t="shared" si="343"/>
        <v>0</v>
      </c>
      <c r="BB330" s="10">
        <f t="shared" si="415"/>
        <v>0</v>
      </c>
      <c r="BC330" s="28">
        <f t="shared" si="375"/>
        <v>0</v>
      </c>
      <c r="BD330" s="10">
        <f t="shared" si="376"/>
        <v>0</v>
      </c>
      <c r="BE330" s="10">
        <f t="shared" si="416"/>
        <v>0</v>
      </c>
      <c r="BF330" s="44">
        <f t="shared" si="377"/>
        <v>0</v>
      </c>
      <c r="BG330" s="80">
        <f t="shared" si="378"/>
        <v>0</v>
      </c>
      <c r="BH330" s="118"/>
      <c r="BI330" s="9">
        <f t="shared" si="379"/>
        <v>0</v>
      </c>
      <c r="BJ330" s="28">
        <f t="shared" si="380"/>
        <v>0</v>
      </c>
      <c r="BK330" s="28">
        <f t="shared" si="381"/>
        <v>0</v>
      </c>
      <c r="BL330" s="28">
        <f t="shared" si="382"/>
        <v>0</v>
      </c>
      <c r="BM330" s="28">
        <f t="shared" si="383"/>
        <v>0</v>
      </c>
      <c r="BN330" s="28">
        <f t="shared" si="384"/>
        <v>0</v>
      </c>
      <c r="BO330" s="36">
        <f t="shared" si="385"/>
        <v>0</v>
      </c>
      <c r="BP330" s="80">
        <f t="shared" si="386"/>
        <v>0</v>
      </c>
      <c r="BQ330" s="9">
        <f t="shared" si="387"/>
        <v>0</v>
      </c>
      <c r="BR330" s="28">
        <f t="shared" si="388"/>
        <v>0</v>
      </c>
      <c r="BS330" s="28">
        <f t="shared" si="389"/>
        <v>0</v>
      </c>
      <c r="BT330" s="28">
        <f t="shared" si="390"/>
        <v>0</v>
      </c>
      <c r="BU330" s="28">
        <f t="shared" si="391"/>
        <v>0</v>
      </c>
      <c r="BV330" s="28">
        <f t="shared" si="392"/>
        <v>0</v>
      </c>
      <c r="BW330" s="36">
        <f t="shared" si="393"/>
        <v>0</v>
      </c>
      <c r="BX330" s="80">
        <f t="shared" si="394"/>
        <v>0</v>
      </c>
      <c r="BY330" s="9">
        <f t="shared" si="395"/>
        <v>0</v>
      </c>
      <c r="BZ330" s="28">
        <f t="shared" si="396"/>
        <v>0</v>
      </c>
      <c r="CA330" s="28">
        <f t="shared" si="397"/>
        <v>0</v>
      </c>
      <c r="CB330" s="28">
        <f t="shared" si="398"/>
        <v>0</v>
      </c>
      <c r="CC330" s="28">
        <f t="shared" si="399"/>
        <v>0</v>
      </c>
      <c r="CD330" s="28">
        <f t="shared" si="400"/>
        <v>0</v>
      </c>
      <c r="CE330" s="36">
        <f t="shared" si="401"/>
        <v>0</v>
      </c>
      <c r="CF330" s="80">
        <f t="shared" si="402"/>
        <v>0</v>
      </c>
      <c r="CG330" s="9">
        <f t="shared" si="403"/>
        <v>0</v>
      </c>
      <c r="CH330" s="28">
        <f t="shared" si="404"/>
        <v>0</v>
      </c>
      <c r="CI330" s="28">
        <f t="shared" si="405"/>
        <v>0</v>
      </c>
      <c r="CJ330" s="28">
        <f t="shared" si="406"/>
        <v>0</v>
      </c>
      <c r="CK330" s="28">
        <f t="shared" si="407"/>
        <v>0</v>
      </c>
      <c r="CL330" s="28">
        <f t="shared" si="408"/>
        <v>0</v>
      </c>
      <c r="CM330" s="36">
        <f t="shared" si="409"/>
        <v>0</v>
      </c>
      <c r="CN330" s="80">
        <f t="shared" si="410"/>
        <v>0</v>
      </c>
      <c r="CO330" s="9">
        <f t="shared" si="411"/>
        <v>0</v>
      </c>
      <c r="CP330" s="28">
        <f t="shared" si="412"/>
        <v>0</v>
      </c>
      <c r="CQ330" s="28">
        <f t="shared" si="417"/>
        <v>0</v>
      </c>
      <c r="CR330" s="28">
        <f t="shared" si="418"/>
        <v>0</v>
      </c>
      <c r="CS330" s="28">
        <f t="shared" si="419"/>
        <v>0</v>
      </c>
      <c r="CT330" s="28">
        <f t="shared" si="420"/>
        <v>0</v>
      </c>
      <c r="CU330" s="36">
        <f t="shared" si="421"/>
        <v>0</v>
      </c>
      <c r="CV330" s="122">
        <f t="shared" si="422"/>
        <v>0</v>
      </c>
      <c r="CW330" s="125">
        <f t="shared" si="423"/>
        <v>0</v>
      </c>
      <c r="CX330" s="138">
        <f t="shared" si="424"/>
        <v>0</v>
      </c>
    </row>
    <row r="331" spans="2:102" x14ac:dyDescent="0.3">
      <c r="B331" s="86">
        <v>304</v>
      </c>
      <c r="C331" s="155">
        <f t="shared" si="344"/>
        <v>0</v>
      </c>
      <c r="D331" s="10">
        <f t="shared" si="345"/>
        <v>0</v>
      </c>
      <c r="E331" s="10">
        <f t="shared" si="346"/>
        <v>0</v>
      </c>
      <c r="F331" s="10">
        <f t="shared" si="347"/>
        <v>0</v>
      </c>
      <c r="G331" s="10">
        <f t="shared" si="348"/>
        <v>0</v>
      </c>
      <c r="H331" s="10">
        <f t="shared" si="342"/>
        <v>0</v>
      </c>
      <c r="I331" s="146">
        <f t="shared" si="413"/>
        <v>0</v>
      </c>
      <c r="J331" s="147">
        <f t="shared" si="414"/>
        <v>0</v>
      </c>
      <c r="S331" s="86">
        <v>304</v>
      </c>
      <c r="T331" s="9">
        <f t="shared" si="349"/>
        <v>0</v>
      </c>
      <c r="U331" s="10">
        <f t="shared" si="350"/>
        <v>0</v>
      </c>
      <c r="V331" s="10">
        <f t="shared" si="351"/>
        <v>0</v>
      </c>
      <c r="W331" s="10">
        <f t="shared" si="352"/>
        <v>0</v>
      </c>
      <c r="X331" s="10">
        <f t="shared" si="353"/>
        <v>0</v>
      </c>
      <c r="Y331" s="10">
        <f t="shared" si="354"/>
        <v>0</v>
      </c>
      <c r="Z331" s="10">
        <f t="shared" si="355"/>
        <v>0</v>
      </c>
      <c r="AA331" s="16">
        <f t="shared" si="356"/>
        <v>0</v>
      </c>
      <c r="AB331" s="6"/>
      <c r="AC331" s="9">
        <f t="shared" si="357"/>
        <v>0</v>
      </c>
      <c r="AD331" s="10">
        <f t="shared" si="358"/>
        <v>0</v>
      </c>
      <c r="AE331" s="10">
        <f t="shared" si="359"/>
        <v>0</v>
      </c>
      <c r="AF331" s="10">
        <f t="shared" si="360"/>
        <v>0</v>
      </c>
      <c r="AG331" s="10">
        <f t="shared" si="361"/>
        <v>0</v>
      </c>
      <c r="AH331" s="10">
        <f t="shared" si="362"/>
        <v>0</v>
      </c>
      <c r="AI331" s="10">
        <f t="shared" si="363"/>
        <v>0</v>
      </c>
      <c r="AJ331" s="16">
        <f t="shared" si="364"/>
        <v>0</v>
      </c>
      <c r="AK331" s="6"/>
      <c r="AL331" s="9">
        <f t="shared" si="365"/>
        <v>0</v>
      </c>
      <c r="AM331" s="10">
        <f t="shared" si="366"/>
        <v>0</v>
      </c>
      <c r="AN331" s="10">
        <f t="shared" si="367"/>
        <v>0</v>
      </c>
      <c r="AO331" s="10">
        <f t="shared" si="368"/>
        <v>0</v>
      </c>
      <c r="AP331" s="10">
        <f t="shared" si="369"/>
        <v>0</v>
      </c>
      <c r="AQ331" s="10">
        <f t="shared" si="370"/>
        <v>0</v>
      </c>
      <c r="AR331" s="10">
        <f t="shared" si="371"/>
        <v>0</v>
      </c>
      <c r="AS331" s="16">
        <f t="shared" si="372"/>
        <v>0</v>
      </c>
      <c r="AU331" s="2"/>
      <c r="AV331" s="2"/>
      <c r="AW331" s="2"/>
      <c r="AX331" s="2"/>
      <c r="AY331" s="9">
        <f t="shared" si="373"/>
        <v>0</v>
      </c>
      <c r="AZ331" s="31">
        <f t="shared" si="374"/>
        <v>0</v>
      </c>
      <c r="BA331" s="31">
        <f t="shared" si="343"/>
        <v>0</v>
      </c>
      <c r="BB331" s="10">
        <f t="shared" si="415"/>
        <v>0</v>
      </c>
      <c r="BC331" s="28">
        <f t="shared" si="375"/>
        <v>0</v>
      </c>
      <c r="BD331" s="10">
        <f t="shared" si="376"/>
        <v>0</v>
      </c>
      <c r="BE331" s="10">
        <f t="shared" si="416"/>
        <v>0</v>
      </c>
      <c r="BF331" s="44">
        <f t="shared" si="377"/>
        <v>0</v>
      </c>
      <c r="BG331" s="80">
        <f t="shared" si="378"/>
        <v>0</v>
      </c>
      <c r="BH331" s="118"/>
      <c r="BI331" s="9">
        <f t="shared" si="379"/>
        <v>0</v>
      </c>
      <c r="BJ331" s="28">
        <f t="shared" si="380"/>
        <v>0</v>
      </c>
      <c r="BK331" s="28">
        <f t="shared" si="381"/>
        <v>0</v>
      </c>
      <c r="BL331" s="28">
        <f t="shared" si="382"/>
        <v>0</v>
      </c>
      <c r="BM331" s="28">
        <f t="shared" si="383"/>
        <v>0</v>
      </c>
      <c r="BN331" s="28">
        <f t="shared" si="384"/>
        <v>0</v>
      </c>
      <c r="BO331" s="36">
        <f t="shared" si="385"/>
        <v>0</v>
      </c>
      <c r="BP331" s="80">
        <f t="shared" si="386"/>
        <v>0</v>
      </c>
      <c r="BQ331" s="9">
        <f t="shared" si="387"/>
        <v>0</v>
      </c>
      <c r="BR331" s="28">
        <f t="shared" si="388"/>
        <v>0</v>
      </c>
      <c r="BS331" s="28">
        <f t="shared" si="389"/>
        <v>0</v>
      </c>
      <c r="BT331" s="28">
        <f t="shared" si="390"/>
        <v>0</v>
      </c>
      <c r="BU331" s="28">
        <f t="shared" si="391"/>
        <v>0</v>
      </c>
      <c r="BV331" s="28">
        <f t="shared" si="392"/>
        <v>0</v>
      </c>
      <c r="BW331" s="36">
        <f t="shared" si="393"/>
        <v>0</v>
      </c>
      <c r="BX331" s="80">
        <f t="shared" si="394"/>
        <v>0</v>
      </c>
      <c r="BY331" s="9">
        <f t="shared" si="395"/>
        <v>0</v>
      </c>
      <c r="BZ331" s="28">
        <f t="shared" si="396"/>
        <v>0</v>
      </c>
      <c r="CA331" s="28">
        <f t="shared" si="397"/>
        <v>0</v>
      </c>
      <c r="CB331" s="28">
        <f t="shared" si="398"/>
        <v>0</v>
      </c>
      <c r="CC331" s="28">
        <f t="shared" si="399"/>
        <v>0</v>
      </c>
      <c r="CD331" s="28">
        <f t="shared" si="400"/>
        <v>0</v>
      </c>
      <c r="CE331" s="36">
        <f t="shared" si="401"/>
        <v>0</v>
      </c>
      <c r="CF331" s="80">
        <f t="shared" si="402"/>
        <v>0</v>
      </c>
      <c r="CG331" s="9">
        <f t="shared" si="403"/>
        <v>0</v>
      </c>
      <c r="CH331" s="28">
        <f t="shared" si="404"/>
        <v>0</v>
      </c>
      <c r="CI331" s="28">
        <f t="shared" si="405"/>
        <v>0</v>
      </c>
      <c r="CJ331" s="28">
        <f t="shared" si="406"/>
        <v>0</v>
      </c>
      <c r="CK331" s="28">
        <f t="shared" si="407"/>
        <v>0</v>
      </c>
      <c r="CL331" s="28">
        <f t="shared" si="408"/>
        <v>0</v>
      </c>
      <c r="CM331" s="36">
        <f t="shared" si="409"/>
        <v>0</v>
      </c>
      <c r="CN331" s="80">
        <f t="shared" si="410"/>
        <v>0</v>
      </c>
      <c r="CO331" s="9">
        <f t="shared" si="411"/>
        <v>0</v>
      </c>
      <c r="CP331" s="28">
        <f t="shared" si="412"/>
        <v>0</v>
      </c>
      <c r="CQ331" s="28">
        <f t="shared" si="417"/>
        <v>0</v>
      </c>
      <c r="CR331" s="28">
        <f t="shared" si="418"/>
        <v>0</v>
      </c>
      <c r="CS331" s="28">
        <f t="shared" si="419"/>
        <v>0</v>
      </c>
      <c r="CT331" s="28">
        <f t="shared" si="420"/>
        <v>0</v>
      </c>
      <c r="CU331" s="36">
        <f t="shared" si="421"/>
        <v>0</v>
      </c>
      <c r="CV331" s="122">
        <f t="shared" si="422"/>
        <v>0</v>
      </c>
      <c r="CW331" s="125">
        <f t="shared" si="423"/>
        <v>0</v>
      </c>
      <c r="CX331" s="138">
        <f t="shared" si="424"/>
        <v>0</v>
      </c>
    </row>
    <row r="332" spans="2:102" x14ac:dyDescent="0.3">
      <c r="B332" s="86">
        <v>305</v>
      </c>
      <c r="C332" s="155">
        <f t="shared" si="344"/>
        <v>0</v>
      </c>
      <c r="D332" s="10">
        <f t="shared" si="345"/>
        <v>0</v>
      </c>
      <c r="E332" s="10">
        <f t="shared" si="346"/>
        <v>0</v>
      </c>
      <c r="F332" s="10">
        <f t="shared" si="347"/>
        <v>0</v>
      </c>
      <c r="G332" s="10">
        <f t="shared" si="348"/>
        <v>0</v>
      </c>
      <c r="H332" s="10">
        <f t="shared" si="342"/>
        <v>0</v>
      </c>
      <c r="I332" s="146">
        <f t="shared" si="413"/>
        <v>0</v>
      </c>
      <c r="J332" s="147">
        <f t="shared" si="414"/>
        <v>0</v>
      </c>
      <c r="S332" s="86">
        <v>305</v>
      </c>
      <c r="T332" s="9">
        <f t="shared" si="349"/>
        <v>0</v>
      </c>
      <c r="U332" s="10">
        <f t="shared" si="350"/>
        <v>0</v>
      </c>
      <c r="V332" s="10">
        <f t="shared" si="351"/>
        <v>0</v>
      </c>
      <c r="W332" s="10">
        <f t="shared" si="352"/>
        <v>0</v>
      </c>
      <c r="X332" s="10">
        <f t="shared" si="353"/>
        <v>0</v>
      </c>
      <c r="Y332" s="10">
        <f t="shared" si="354"/>
        <v>0</v>
      </c>
      <c r="Z332" s="10">
        <f t="shared" si="355"/>
        <v>0</v>
      </c>
      <c r="AA332" s="16">
        <f t="shared" si="356"/>
        <v>0</v>
      </c>
      <c r="AB332" s="6"/>
      <c r="AC332" s="9">
        <f t="shared" si="357"/>
        <v>0</v>
      </c>
      <c r="AD332" s="10">
        <f t="shared" si="358"/>
        <v>0</v>
      </c>
      <c r="AE332" s="10">
        <f t="shared" si="359"/>
        <v>0</v>
      </c>
      <c r="AF332" s="10">
        <f t="shared" si="360"/>
        <v>0</v>
      </c>
      <c r="AG332" s="10">
        <f t="shared" si="361"/>
        <v>0</v>
      </c>
      <c r="AH332" s="10">
        <f t="shared" si="362"/>
        <v>0</v>
      </c>
      <c r="AI332" s="10">
        <f t="shared" si="363"/>
        <v>0</v>
      </c>
      <c r="AJ332" s="16">
        <f t="shared" si="364"/>
        <v>0</v>
      </c>
      <c r="AK332" s="6"/>
      <c r="AL332" s="9">
        <f t="shared" si="365"/>
        <v>0</v>
      </c>
      <c r="AM332" s="10">
        <f t="shared" si="366"/>
        <v>0</v>
      </c>
      <c r="AN332" s="10">
        <f t="shared" si="367"/>
        <v>0</v>
      </c>
      <c r="AO332" s="10">
        <f t="shared" si="368"/>
        <v>0</v>
      </c>
      <c r="AP332" s="10">
        <f t="shared" si="369"/>
        <v>0</v>
      </c>
      <c r="AQ332" s="10">
        <f t="shared" si="370"/>
        <v>0</v>
      </c>
      <c r="AR332" s="10">
        <f t="shared" si="371"/>
        <v>0</v>
      </c>
      <c r="AS332" s="16">
        <f t="shared" si="372"/>
        <v>0</v>
      </c>
      <c r="AU332" s="2"/>
      <c r="AV332" s="2"/>
      <c r="AW332" s="2"/>
      <c r="AX332" s="2"/>
      <c r="AY332" s="9">
        <f t="shared" si="373"/>
        <v>0</v>
      </c>
      <c r="AZ332" s="31">
        <f t="shared" si="374"/>
        <v>0</v>
      </c>
      <c r="BA332" s="31">
        <f t="shared" si="343"/>
        <v>0</v>
      </c>
      <c r="BB332" s="10">
        <f t="shared" si="415"/>
        <v>0</v>
      </c>
      <c r="BC332" s="28">
        <f t="shared" si="375"/>
        <v>0</v>
      </c>
      <c r="BD332" s="10">
        <f t="shared" si="376"/>
        <v>0</v>
      </c>
      <c r="BE332" s="10">
        <f t="shared" si="416"/>
        <v>0</v>
      </c>
      <c r="BF332" s="44">
        <f t="shared" si="377"/>
        <v>0</v>
      </c>
      <c r="BG332" s="80">
        <f t="shared" si="378"/>
        <v>0</v>
      </c>
      <c r="BH332" s="118"/>
      <c r="BI332" s="9">
        <f t="shared" si="379"/>
        <v>0</v>
      </c>
      <c r="BJ332" s="28">
        <f t="shared" si="380"/>
        <v>0</v>
      </c>
      <c r="BK332" s="28">
        <f t="shared" si="381"/>
        <v>0</v>
      </c>
      <c r="BL332" s="28">
        <f t="shared" si="382"/>
        <v>0</v>
      </c>
      <c r="BM332" s="28">
        <f t="shared" si="383"/>
        <v>0</v>
      </c>
      <c r="BN332" s="28">
        <f t="shared" si="384"/>
        <v>0</v>
      </c>
      <c r="BO332" s="36">
        <f t="shared" si="385"/>
        <v>0</v>
      </c>
      <c r="BP332" s="80">
        <f t="shared" si="386"/>
        <v>0</v>
      </c>
      <c r="BQ332" s="9">
        <f t="shared" si="387"/>
        <v>0</v>
      </c>
      <c r="BR332" s="28">
        <f t="shared" si="388"/>
        <v>0</v>
      </c>
      <c r="BS332" s="28">
        <f t="shared" si="389"/>
        <v>0</v>
      </c>
      <c r="BT332" s="28">
        <f t="shared" si="390"/>
        <v>0</v>
      </c>
      <c r="BU332" s="28">
        <f t="shared" si="391"/>
        <v>0</v>
      </c>
      <c r="BV332" s="28">
        <f t="shared" si="392"/>
        <v>0</v>
      </c>
      <c r="BW332" s="36">
        <f t="shared" si="393"/>
        <v>0</v>
      </c>
      <c r="BX332" s="80">
        <f t="shared" si="394"/>
        <v>0</v>
      </c>
      <c r="BY332" s="9">
        <f t="shared" si="395"/>
        <v>0</v>
      </c>
      <c r="BZ332" s="28">
        <f t="shared" si="396"/>
        <v>0</v>
      </c>
      <c r="CA332" s="28">
        <f t="shared" si="397"/>
        <v>0</v>
      </c>
      <c r="CB332" s="28">
        <f t="shared" si="398"/>
        <v>0</v>
      </c>
      <c r="CC332" s="28">
        <f t="shared" si="399"/>
        <v>0</v>
      </c>
      <c r="CD332" s="28">
        <f t="shared" si="400"/>
        <v>0</v>
      </c>
      <c r="CE332" s="36">
        <f t="shared" si="401"/>
        <v>0</v>
      </c>
      <c r="CF332" s="80">
        <f t="shared" si="402"/>
        <v>0</v>
      </c>
      <c r="CG332" s="9">
        <f t="shared" si="403"/>
        <v>0</v>
      </c>
      <c r="CH332" s="28">
        <f t="shared" si="404"/>
        <v>0</v>
      </c>
      <c r="CI332" s="28">
        <f t="shared" si="405"/>
        <v>0</v>
      </c>
      <c r="CJ332" s="28">
        <f t="shared" si="406"/>
        <v>0</v>
      </c>
      <c r="CK332" s="28">
        <f t="shared" si="407"/>
        <v>0</v>
      </c>
      <c r="CL332" s="28">
        <f t="shared" si="408"/>
        <v>0</v>
      </c>
      <c r="CM332" s="36">
        <f t="shared" si="409"/>
        <v>0</v>
      </c>
      <c r="CN332" s="80">
        <f t="shared" si="410"/>
        <v>0</v>
      </c>
      <c r="CO332" s="9">
        <f t="shared" si="411"/>
        <v>0</v>
      </c>
      <c r="CP332" s="28">
        <f t="shared" si="412"/>
        <v>0</v>
      </c>
      <c r="CQ332" s="28">
        <f t="shared" si="417"/>
        <v>0</v>
      </c>
      <c r="CR332" s="28">
        <f t="shared" si="418"/>
        <v>0</v>
      </c>
      <c r="CS332" s="28">
        <f t="shared" si="419"/>
        <v>0</v>
      </c>
      <c r="CT332" s="28">
        <f t="shared" si="420"/>
        <v>0</v>
      </c>
      <c r="CU332" s="36">
        <f t="shared" si="421"/>
        <v>0</v>
      </c>
      <c r="CV332" s="122">
        <f t="shared" si="422"/>
        <v>0</v>
      </c>
      <c r="CW332" s="125">
        <f t="shared" si="423"/>
        <v>0</v>
      </c>
      <c r="CX332" s="138">
        <f t="shared" si="424"/>
        <v>0</v>
      </c>
    </row>
    <row r="333" spans="2:102" x14ac:dyDescent="0.3">
      <c r="B333" s="86">
        <v>306</v>
      </c>
      <c r="C333" s="155">
        <f t="shared" si="344"/>
        <v>0</v>
      </c>
      <c r="D333" s="10">
        <f t="shared" si="345"/>
        <v>0</v>
      </c>
      <c r="E333" s="10">
        <f t="shared" si="346"/>
        <v>0</v>
      </c>
      <c r="F333" s="10">
        <f t="shared" si="347"/>
        <v>0</v>
      </c>
      <c r="G333" s="10">
        <f t="shared" si="348"/>
        <v>0</v>
      </c>
      <c r="H333" s="10">
        <f t="shared" si="342"/>
        <v>0</v>
      </c>
      <c r="I333" s="146">
        <f t="shared" si="413"/>
        <v>0</v>
      </c>
      <c r="J333" s="147">
        <f t="shared" si="414"/>
        <v>0</v>
      </c>
      <c r="S333" s="86">
        <v>306</v>
      </c>
      <c r="T333" s="9">
        <f t="shared" si="349"/>
        <v>0</v>
      </c>
      <c r="U333" s="10">
        <f t="shared" si="350"/>
        <v>0</v>
      </c>
      <c r="V333" s="10">
        <f t="shared" si="351"/>
        <v>0</v>
      </c>
      <c r="W333" s="10">
        <f t="shared" si="352"/>
        <v>0</v>
      </c>
      <c r="X333" s="10">
        <f t="shared" si="353"/>
        <v>0</v>
      </c>
      <c r="Y333" s="10">
        <f t="shared" si="354"/>
        <v>0</v>
      </c>
      <c r="Z333" s="10">
        <f t="shared" si="355"/>
        <v>0</v>
      </c>
      <c r="AA333" s="16">
        <f t="shared" si="356"/>
        <v>0</v>
      </c>
      <c r="AB333" s="6"/>
      <c r="AC333" s="9">
        <f t="shared" si="357"/>
        <v>0</v>
      </c>
      <c r="AD333" s="10">
        <f t="shared" si="358"/>
        <v>0</v>
      </c>
      <c r="AE333" s="10">
        <f t="shared" si="359"/>
        <v>0</v>
      </c>
      <c r="AF333" s="10">
        <f t="shared" si="360"/>
        <v>0</v>
      </c>
      <c r="AG333" s="10">
        <f t="shared" si="361"/>
        <v>0</v>
      </c>
      <c r="AH333" s="10">
        <f t="shared" si="362"/>
        <v>0</v>
      </c>
      <c r="AI333" s="10">
        <f t="shared" si="363"/>
        <v>0</v>
      </c>
      <c r="AJ333" s="16">
        <f t="shared" si="364"/>
        <v>0</v>
      </c>
      <c r="AK333" s="6"/>
      <c r="AL333" s="9">
        <f t="shared" si="365"/>
        <v>0</v>
      </c>
      <c r="AM333" s="10">
        <f t="shared" si="366"/>
        <v>0</v>
      </c>
      <c r="AN333" s="10">
        <f t="shared" si="367"/>
        <v>0</v>
      </c>
      <c r="AO333" s="10">
        <f t="shared" si="368"/>
        <v>0</v>
      </c>
      <c r="AP333" s="10">
        <f t="shared" si="369"/>
        <v>0</v>
      </c>
      <c r="AQ333" s="10">
        <f t="shared" si="370"/>
        <v>0</v>
      </c>
      <c r="AR333" s="10">
        <f t="shared" si="371"/>
        <v>0</v>
      </c>
      <c r="AS333" s="16">
        <f t="shared" si="372"/>
        <v>0</v>
      </c>
      <c r="AU333" s="2"/>
      <c r="AV333" s="2"/>
      <c r="AW333" s="2"/>
      <c r="AX333" s="2"/>
      <c r="AY333" s="9">
        <f t="shared" si="373"/>
        <v>0</v>
      </c>
      <c r="AZ333" s="31">
        <f t="shared" si="374"/>
        <v>0</v>
      </c>
      <c r="BA333" s="31">
        <f t="shared" si="343"/>
        <v>0</v>
      </c>
      <c r="BB333" s="10">
        <f t="shared" si="415"/>
        <v>0</v>
      </c>
      <c r="BC333" s="28">
        <f t="shared" si="375"/>
        <v>0</v>
      </c>
      <c r="BD333" s="10">
        <f t="shared" si="376"/>
        <v>0</v>
      </c>
      <c r="BE333" s="10">
        <f t="shared" si="416"/>
        <v>0</v>
      </c>
      <c r="BF333" s="44">
        <f t="shared" si="377"/>
        <v>0</v>
      </c>
      <c r="BG333" s="80">
        <f t="shared" si="378"/>
        <v>0</v>
      </c>
      <c r="BH333" s="118"/>
      <c r="BI333" s="9">
        <f t="shared" si="379"/>
        <v>0</v>
      </c>
      <c r="BJ333" s="28">
        <f t="shared" si="380"/>
        <v>0</v>
      </c>
      <c r="BK333" s="28">
        <f t="shared" si="381"/>
        <v>0</v>
      </c>
      <c r="BL333" s="28">
        <f t="shared" si="382"/>
        <v>0</v>
      </c>
      <c r="BM333" s="28">
        <f t="shared" si="383"/>
        <v>0</v>
      </c>
      <c r="BN333" s="28">
        <f t="shared" si="384"/>
        <v>0</v>
      </c>
      <c r="BO333" s="36">
        <f t="shared" si="385"/>
        <v>0</v>
      </c>
      <c r="BP333" s="80">
        <f t="shared" si="386"/>
        <v>0</v>
      </c>
      <c r="BQ333" s="9">
        <f t="shared" si="387"/>
        <v>0</v>
      </c>
      <c r="BR333" s="28">
        <f t="shared" si="388"/>
        <v>0</v>
      </c>
      <c r="BS333" s="28">
        <f t="shared" si="389"/>
        <v>0</v>
      </c>
      <c r="BT333" s="28">
        <f t="shared" si="390"/>
        <v>0</v>
      </c>
      <c r="BU333" s="28">
        <f t="shared" si="391"/>
        <v>0</v>
      </c>
      <c r="BV333" s="28">
        <f t="shared" si="392"/>
        <v>0</v>
      </c>
      <c r="BW333" s="36">
        <f t="shared" si="393"/>
        <v>0</v>
      </c>
      <c r="BX333" s="80">
        <f t="shared" si="394"/>
        <v>0</v>
      </c>
      <c r="BY333" s="9">
        <f t="shared" si="395"/>
        <v>0</v>
      </c>
      <c r="BZ333" s="28">
        <f t="shared" si="396"/>
        <v>0</v>
      </c>
      <c r="CA333" s="28">
        <f t="shared" si="397"/>
        <v>0</v>
      </c>
      <c r="CB333" s="28">
        <f t="shared" si="398"/>
        <v>0</v>
      </c>
      <c r="CC333" s="28">
        <f t="shared" si="399"/>
        <v>0</v>
      </c>
      <c r="CD333" s="28">
        <f t="shared" si="400"/>
        <v>0</v>
      </c>
      <c r="CE333" s="36">
        <f t="shared" si="401"/>
        <v>0</v>
      </c>
      <c r="CF333" s="80">
        <f t="shared" si="402"/>
        <v>0</v>
      </c>
      <c r="CG333" s="9">
        <f t="shared" si="403"/>
        <v>0</v>
      </c>
      <c r="CH333" s="28">
        <f t="shared" si="404"/>
        <v>0</v>
      </c>
      <c r="CI333" s="28">
        <f t="shared" si="405"/>
        <v>0</v>
      </c>
      <c r="CJ333" s="28">
        <f t="shared" si="406"/>
        <v>0</v>
      </c>
      <c r="CK333" s="28">
        <f t="shared" si="407"/>
        <v>0</v>
      </c>
      <c r="CL333" s="28">
        <f t="shared" si="408"/>
        <v>0</v>
      </c>
      <c r="CM333" s="36">
        <f t="shared" si="409"/>
        <v>0</v>
      </c>
      <c r="CN333" s="80">
        <f t="shared" si="410"/>
        <v>0</v>
      </c>
      <c r="CO333" s="9">
        <f t="shared" si="411"/>
        <v>0</v>
      </c>
      <c r="CP333" s="28">
        <f t="shared" si="412"/>
        <v>0</v>
      </c>
      <c r="CQ333" s="28">
        <f t="shared" si="417"/>
        <v>0</v>
      </c>
      <c r="CR333" s="28">
        <f t="shared" si="418"/>
        <v>0</v>
      </c>
      <c r="CS333" s="28">
        <f t="shared" si="419"/>
        <v>0</v>
      </c>
      <c r="CT333" s="28">
        <f t="shared" si="420"/>
        <v>0</v>
      </c>
      <c r="CU333" s="36">
        <f t="shared" si="421"/>
        <v>0</v>
      </c>
      <c r="CV333" s="122">
        <f t="shared" si="422"/>
        <v>0</v>
      </c>
      <c r="CW333" s="125">
        <f t="shared" si="423"/>
        <v>0</v>
      </c>
      <c r="CX333" s="138">
        <f t="shared" si="424"/>
        <v>0</v>
      </c>
    </row>
    <row r="334" spans="2:102" x14ac:dyDescent="0.3">
      <c r="B334" s="86">
        <v>307</v>
      </c>
      <c r="C334" s="155">
        <f t="shared" si="344"/>
        <v>0</v>
      </c>
      <c r="D334" s="10">
        <f t="shared" si="345"/>
        <v>0</v>
      </c>
      <c r="E334" s="10">
        <f t="shared" si="346"/>
        <v>0</v>
      </c>
      <c r="F334" s="10">
        <f t="shared" si="347"/>
        <v>0</v>
      </c>
      <c r="G334" s="10">
        <f t="shared" si="348"/>
        <v>0</v>
      </c>
      <c r="H334" s="10">
        <f t="shared" si="342"/>
        <v>0</v>
      </c>
      <c r="I334" s="146">
        <f t="shared" si="413"/>
        <v>0</v>
      </c>
      <c r="J334" s="147">
        <f t="shared" si="414"/>
        <v>0</v>
      </c>
      <c r="S334" s="86">
        <v>307</v>
      </c>
      <c r="T334" s="9">
        <f t="shared" si="349"/>
        <v>0</v>
      </c>
      <c r="U334" s="10">
        <f t="shared" si="350"/>
        <v>0</v>
      </c>
      <c r="V334" s="10">
        <f t="shared" si="351"/>
        <v>0</v>
      </c>
      <c r="W334" s="10">
        <f t="shared" si="352"/>
        <v>0</v>
      </c>
      <c r="X334" s="10">
        <f t="shared" si="353"/>
        <v>0</v>
      </c>
      <c r="Y334" s="10">
        <f t="shared" si="354"/>
        <v>0</v>
      </c>
      <c r="Z334" s="10">
        <f t="shared" si="355"/>
        <v>0</v>
      </c>
      <c r="AA334" s="16">
        <f t="shared" si="356"/>
        <v>0</v>
      </c>
      <c r="AB334" s="6"/>
      <c r="AC334" s="9">
        <f t="shared" si="357"/>
        <v>0</v>
      </c>
      <c r="AD334" s="10">
        <f t="shared" si="358"/>
        <v>0</v>
      </c>
      <c r="AE334" s="10">
        <f t="shared" si="359"/>
        <v>0</v>
      </c>
      <c r="AF334" s="10">
        <f t="shared" si="360"/>
        <v>0</v>
      </c>
      <c r="AG334" s="10">
        <f t="shared" si="361"/>
        <v>0</v>
      </c>
      <c r="AH334" s="10">
        <f t="shared" si="362"/>
        <v>0</v>
      </c>
      <c r="AI334" s="10">
        <f t="shared" si="363"/>
        <v>0</v>
      </c>
      <c r="AJ334" s="16">
        <f t="shared" si="364"/>
        <v>0</v>
      </c>
      <c r="AK334" s="6"/>
      <c r="AL334" s="9">
        <f t="shared" si="365"/>
        <v>0</v>
      </c>
      <c r="AM334" s="10">
        <f t="shared" si="366"/>
        <v>0</v>
      </c>
      <c r="AN334" s="10">
        <f t="shared" si="367"/>
        <v>0</v>
      </c>
      <c r="AO334" s="10">
        <f t="shared" si="368"/>
        <v>0</v>
      </c>
      <c r="AP334" s="10">
        <f t="shared" si="369"/>
        <v>0</v>
      </c>
      <c r="AQ334" s="10">
        <f t="shared" si="370"/>
        <v>0</v>
      </c>
      <c r="AR334" s="10">
        <f t="shared" si="371"/>
        <v>0</v>
      </c>
      <c r="AS334" s="16">
        <f t="shared" si="372"/>
        <v>0</v>
      </c>
      <c r="AU334" s="2"/>
      <c r="AV334" s="2"/>
      <c r="AW334" s="2"/>
      <c r="AX334" s="2"/>
      <c r="AY334" s="9">
        <f t="shared" si="373"/>
        <v>0</v>
      </c>
      <c r="AZ334" s="31">
        <f t="shared" si="374"/>
        <v>0</v>
      </c>
      <c r="BA334" s="31">
        <f t="shared" si="343"/>
        <v>0</v>
      </c>
      <c r="BB334" s="10">
        <f t="shared" si="415"/>
        <v>0</v>
      </c>
      <c r="BC334" s="28">
        <f t="shared" si="375"/>
        <v>0</v>
      </c>
      <c r="BD334" s="10">
        <f t="shared" si="376"/>
        <v>0</v>
      </c>
      <c r="BE334" s="10">
        <f t="shared" si="416"/>
        <v>0</v>
      </c>
      <c r="BF334" s="44">
        <f t="shared" si="377"/>
        <v>0</v>
      </c>
      <c r="BG334" s="80">
        <f t="shared" si="378"/>
        <v>0</v>
      </c>
      <c r="BH334" s="118"/>
      <c r="BI334" s="9">
        <f t="shared" si="379"/>
        <v>0</v>
      </c>
      <c r="BJ334" s="28">
        <f t="shared" si="380"/>
        <v>0</v>
      </c>
      <c r="BK334" s="28">
        <f t="shared" si="381"/>
        <v>0</v>
      </c>
      <c r="BL334" s="28">
        <f t="shared" si="382"/>
        <v>0</v>
      </c>
      <c r="BM334" s="28">
        <f t="shared" si="383"/>
        <v>0</v>
      </c>
      <c r="BN334" s="28">
        <f t="shared" si="384"/>
        <v>0</v>
      </c>
      <c r="BO334" s="36">
        <f t="shared" si="385"/>
        <v>0</v>
      </c>
      <c r="BP334" s="80">
        <f t="shared" si="386"/>
        <v>0</v>
      </c>
      <c r="BQ334" s="9">
        <f t="shared" si="387"/>
        <v>0</v>
      </c>
      <c r="BR334" s="28">
        <f t="shared" si="388"/>
        <v>0</v>
      </c>
      <c r="BS334" s="28">
        <f t="shared" si="389"/>
        <v>0</v>
      </c>
      <c r="BT334" s="28">
        <f t="shared" si="390"/>
        <v>0</v>
      </c>
      <c r="BU334" s="28">
        <f t="shared" si="391"/>
        <v>0</v>
      </c>
      <c r="BV334" s="28">
        <f t="shared" si="392"/>
        <v>0</v>
      </c>
      <c r="BW334" s="36">
        <f t="shared" si="393"/>
        <v>0</v>
      </c>
      <c r="BX334" s="80">
        <f t="shared" si="394"/>
        <v>0</v>
      </c>
      <c r="BY334" s="9">
        <f t="shared" si="395"/>
        <v>0</v>
      </c>
      <c r="BZ334" s="28">
        <f t="shared" si="396"/>
        <v>0</v>
      </c>
      <c r="CA334" s="28">
        <f t="shared" si="397"/>
        <v>0</v>
      </c>
      <c r="CB334" s="28">
        <f t="shared" si="398"/>
        <v>0</v>
      </c>
      <c r="CC334" s="28">
        <f t="shared" si="399"/>
        <v>0</v>
      </c>
      <c r="CD334" s="28">
        <f t="shared" si="400"/>
        <v>0</v>
      </c>
      <c r="CE334" s="36">
        <f t="shared" si="401"/>
        <v>0</v>
      </c>
      <c r="CF334" s="80">
        <f t="shared" si="402"/>
        <v>0</v>
      </c>
      <c r="CG334" s="9">
        <f t="shared" si="403"/>
        <v>0</v>
      </c>
      <c r="CH334" s="28">
        <f t="shared" si="404"/>
        <v>0</v>
      </c>
      <c r="CI334" s="28">
        <f t="shared" si="405"/>
        <v>0</v>
      </c>
      <c r="CJ334" s="28">
        <f t="shared" si="406"/>
        <v>0</v>
      </c>
      <c r="CK334" s="28">
        <f t="shared" si="407"/>
        <v>0</v>
      </c>
      <c r="CL334" s="28">
        <f t="shared" si="408"/>
        <v>0</v>
      </c>
      <c r="CM334" s="36">
        <f t="shared" si="409"/>
        <v>0</v>
      </c>
      <c r="CN334" s="80">
        <f t="shared" si="410"/>
        <v>0</v>
      </c>
      <c r="CO334" s="9">
        <f t="shared" si="411"/>
        <v>0</v>
      </c>
      <c r="CP334" s="28">
        <f t="shared" si="412"/>
        <v>0</v>
      </c>
      <c r="CQ334" s="28">
        <f t="shared" si="417"/>
        <v>0</v>
      </c>
      <c r="CR334" s="28">
        <f t="shared" si="418"/>
        <v>0</v>
      </c>
      <c r="CS334" s="28">
        <f t="shared" si="419"/>
        <v>0</v>
      </c>
      <c r="CT334" s="28">
        <f t="shared" si="420"/>
        <v>0</v>
      </c>
      <c r="CU334" s="36">
        <f t="shared" si="421"/>
        <v>0</v>
      </c>
      <c r="CV334" s="122">
        <f t="shared" si="422"/>
        <v>0</v>
      </c>
      <c r="CW334" s="125">
        <f t="shared" si="423"/>
        <v>0</v>
      </c>
      <c r="CX334" s="138">
        <f t="shared" si="424"/>
        <v>0</v>
      </c>
    </row>
    <row r="335" spans="2:102" x14ac:dyDescent="0.3">
      <c r="B335" s="86">
        <v>308</v>
      </c>
      <c r="C335" s="155">
        <f t="shared" si="344"/>
        <v>0</v>
      </c>
      <c r="D335" s="10">
        <f t="shared" si="345"/>
        <v>0</v>
      </c>
      <c r="E335" s="10">
        <f t="shared" si="346"/>
        <v>0</v>
      </c>
      <c r="F335" s="10">
        <f t="shared" si="347"/>
        <v>0</v>
      </c>
      <c r="G335" s="10">
        <f t="shared" si="348"/>
        <v>0</v>
      </c>
      <c r="H335" s="10">
        <f t="shared" si="342"/>
        <v>0</v>
      </c>
      <c r="I335" s="146">
        <f t="shared" si="413"/>
        <v>0</v>
      </c>
      <c r="J335" s="147">
        <f t="shared" si="414"/>
        <v>0</v>
      </c>
      <c r="S335" s="86">
        <v>308</v>
      </c>
      <c r="T335" s="9">
        <f t="shared" si="349"/>
        <v>0</v>
      </c>
      <c r="U335" s="10">
        <f t="shared" si="350"/>
        <v>0</v>
      </c>
      <c r="V335" s="10">
        <f t="shared" si="351"/>
        <v>0</v>
      </c>
      <c r="W335" s="10">
        <f t="shared" si="352"/>
        <v>0</v>
      </c>
      <c r="X335" s="10">
        <f t="shared" si="353"/>
        <v>0</v>
      </c>
      <c r="Y335" s="10">
        <f t="shared" si="354"/>
        <v>0</v>
      </c>
      <c r="Z335" s="10">
        <f t="shared" si="355"/>
        <v>0</v>
      </c>
      <c r="AA335" s="16">
        <f t="shared" si="356"/>
        <v>0</v>
      </c>
      <c r="AB335" s="6"/>
      <c r="AC335" s="9">
        <f t="shared" si="357"/>
        <v>0</v>
      </c>
      <c r="AD335" s="10">
        <f t="shared" si="358"/>
        <v>0</v>
      </c>
      <c r="AE335" s="10">
        <f t="shared" si="359"/>
        <v>0</v>
      </c>
      <c r="AF335" s="10">
        <f t="shared" si="360"/>
        <v>0</v>
      </c>
      <c r="AG335" s="10">
        <f t="shared" si="361"/>
        <v>0</v>
      </c>
      <c r="AH335" s="10">
        <f t="shared" si="362"/>
        <v>0</v>
      </c>
      <c r="AI335" s="10">
        <f t="shared" si="363"/>
        <v>0</v>
      </c>
      <c r="AJ335" s="16">
        <f t="shared" si="364"/>
        <v>0</v>
      </c>
      <c r="AK335" s="6"/>
      <c r="AL335" s="9">
        <f t="shared" si="365"/>
        <v>0</v>
      </c>
      <c r="AM335" s="10">
        <f t="shared" si="366"/>
        <v>0</v>
      </c>
      <c r="AN335" s="10">
        <f t="shared" si="367"/>
        <v>0</v>
      </c>
      <c r="AO335" s="10">
        <f t="shared" si="368"/>
        <v>0</v>
      </c>
      <c r="AP335" s="10">
        <f t="shared" si="369"/>
        <v>0</v>
      </c>
      <c r="AQ335" s="10">
        <f t="shared" si="370"/>
        <v>0</v>
      </c>
      <c r="AR335" s="10">
        <f t="shared" si="371"/>
        <v>0</v>
      </c>
      <c r="AS335" s="16">
        <f t="shared" si="372"/>
        <v>0</v>
      </c>
      <c r="AU335" s="2"/>
      <c r="AV335" s="2"/>
      <c r="AW335" s="2"/>
      <c r="AX335" s="2"/>
      <c r="AY335" s="9">
        <f t="shared" si="373"/>
        <v>0</v>
      </c>
      <c r="AZ335" s="31">
        <f t="shared" si="374"/>
        <v>0</v>
      </c>
      <c r="BA335" s="31">
        <f t="shared" si="343"/>
        <v>0</v>
      </c>
      <c r="BB335" s="10">
        <f t="shared" si="415"/>
        <v>0</v>
      </c>
      <c r="BC335" s="28">
        <f t="shared" si="375"/>
        <v>0</v>
      </c>
      <c r="BD335" s="10">
        <f t="shared" si="376"/>
        <v>0</v>
      </c>
      <c r="BE335" s="10">
        <f t="shared" si="416"/>
        <v>0</v>
      </c>
      <c r="BF335" s="44">
        <f t="shared" si="377"/>
        <v>0</v>
      </c>
      <c r="BG335" s="80">
        <f t="shared" si="378"/>
        <v>0</v>
      </c>
      <c r="BH335" s="118"/>
      <c r="BI335" s="9">
        <f t="shared" si="379"/>
        <v>0</v>
      </c>
      <c r="BJ335" s="28">
        <f t="shared" si="380"/>
        <v>0</v>
      </c>
      <c r="BK335" s="28">
        <f t="shared" si="381"/>
        <v>0</v>
      </c>
      <c r="BL335" s="28">
        <f t="shared" si="382"/>
        <v>0</v>
      </c>
      <c r="BM335" s="28">
        <f t="shared" si="383"/>
        <v>0</v>
      </c>
      <c r="BN335" s="28">
        <f t="shared" si="384"/>
        <v>0</v>
      </c>
      <c r="BO335" s="36">
        <f t="shared" si="385"/>
        <v>0</v>
      </c>
      <c r="BP335" s="80">
        <f t="shared" si="386"/>
        <v>0</v>
      </c>
      <c r="BQ335" s="9">
        <f t="shared" si="387"/>
        <v>0</v>
      </c>
      <c r="BR335" s="28">
        <f t="shared" si="388"/>
        <v>0</v>
      </c>
      <c r="BS335" s="28">
        <f t="shared" si="389"/>
        <v>0</v>
      </c>
      <c r="BT335" s="28">
        <f t="shared" si="390"/>
        <v>0</v>
      </c>
      <c r="BU335" s="28">
        <f t="shared" si="391"/>
        <v>0</v>
      </c>
      <c r="BV335" s="28">
        <f t="shared" si="392"/>
        <v>0</v>
      </c>
      <c r="BW335" s="36">
        <f t="shared" si="393"/>
        <v>0</v>
      </c>
      <c r="BX335" s="80">
        <f t="shared" si="394"/>
        <v>0</v>
      </c>
      <c r="BY335" s="9">
        <f t="shared" si="395"/>
        <v>0</v>
      </c>
      <c r="BZ335" s="28">
        <f t="shared" si="396"/>
        <v>0</v>
      </c>
      <c r="CA335" s="28">
        <f t="shared" si="397"/>
        <v>0</v>
      </c>
      <c r="CB335" s="28">
        <f t="shared" si="398"/>
        <v>0</v>
      </c>
      <c r="CC335" s="28">
        <f t="shared" si="399"/>
        <v>0</v>
      </c>
      <c r="CD335" s="28">
        <f t="shared" si="400"/>
        <v>0</v>
      </c>
      <c r="CE335" s="36">
        <f t="shared" si="401"/>
        <v>0</v>
      </c>
      <c r="CF335" s="80">
        <f t="shared" si="402"/>
        <v>0</v>
      </c>
      <c r="CG335" s="9">
        <f t="shared" si="403"/>
        <v>0</v>
      </c>
      <c r="CH335" s="28">
        <f t="shared" si="404"/>
        <v>0</v>
      </c>
      <c r="CI335" s="28">
        <f t="shared" si="405"/>
        <v>0</v>
      </c>
      <c r="CJ335" s="28">
        <f t="shared" si="406"/>
        <v>0</v>
      </c>
      <c r="CK335" s="28">
        <f t="shared" si="407"/>
        <v>0</v>
      </c>
      <c r="CL335" s="28">
        <f t="shared" si="408"/>
        <v>0</v>
      </c>
      <c r="CM335" s="36">
        <f t="shared" si="409"/>
        <v>0</v>
      </c>
      <c r="CN335" s="80">
        <f t="shared" si="410"/>
        <v>0</v>
      </c>
      <c r="CO335" s="9">
        <f t="shared" si="411"/>
        <v>0</v>
      </c>
      <c r="CP335" s="28">
        <f t="shared" si="412"/>
        <v>0</v>
      </c>
      <c r="CQ335" s="28">
        <f t="shared" si="417"/>
        <v>0</v>
      </c>
      <c r="CR335" s="28">
        <f t="shared" si="418"/>
        <v>0</v>
      </c>
      <c r="CS335" s="28">
        <f t="shared" si="419"/>
        <v>0</v>
      </c>
      <c r="CT335" s="28">
        <f t="shared" si="420"/>
        <v>0</v>
      </c>
      <c r="CU335" s="36">
        <f t="shared" si="421"/>
        <v>0</v>
      </c>
      <c r="CV335" s="122">
        <f t="shared" si="422"/>
        <v>0</v>
      </c>
      <c r="CW335" s="125">
        <f t="shared" si="423"/>
        <v>0</v>
      </c>
      <c r="CX335" s="138">
        <f t="shared" si="424"/>
        <v>0</v>
      </c>
    </row>
    <row r="336" spans="2:102" x14ac:dyDescent="0.3">
      <c r="B336" s="86">
        <v>309</v>
      </c>
      <c r="C336" s="155">
        <f t="shared" si="344"/>
        <v>0</v>
      </c>
      <c r="D336" s="10">
        <f t="shared" si="345"/>
        <v>0</v>
      </c>
      <c r="E336" s="10">
        <f t="shared" si="346"/>
        <v>0</v>
      </c>
      <c r="F336" s="10">
        <f t="shared" si="347"/>
        <v>0</v>
      </c>
      <c r="G336" s="10">
        <f t="shared" si="348"/>
        <v>0</v>
      </c>
      <c r="H336" s="10">
        <f t="shared" si="342"/>
        <v>0</v>
      </c>
      <c r="I336" s="146">
        <f t="shared" si="413"/>
        <v>0</v>
      </c>
      <c r="J336" s="147">
        <f t="shared" si="414"/>
        <v>0</v>
      </c>
      <c r="S336" s="86">
        <v>309</v>
      </c>
      <c r="T336" s="9">
        <f t="shared" si="349"/>
        <v>0</v>
      </c>
      <c r="U336" s="10">
        <f t="shared" si="350"/>
        <v>0</v>
      </c>
      <c r="V336" s="10">
        <f t="shared" si="351"/>
        <v>0</v>
      </c>
      <c r="W336" s="10">
        <f t="shared" si="352"/>
        <v>0</v>
      </c>
      <c r="X336" s="10">
        <f t="shared" si="353"/>
        <v>0</v>
      </c>
      <c r="Y336" s="10">
        <f t="shared" si="354"/>
        <v>0</v>
      </c>
      <c r="Z336" s="10">
        <f t="shared" si="355"/>
        <v>0</v>
      </c>
      <c r="AA336" s="16">
        <f t="shared" si="356"/>
        <v>0</v>
      </c>
      <c r="AB336" s="6"/>
      <c r="AC336" s="9">
        <f t="shared" si="357"/>
        <v>0</v>
      </c>
      <c r="AD336" s="10">
        <f t="shared" si="358"/>
        <v>0</v>
      </c>
      <c r="AE336" s="10">
        <f t="shared" si="359"/>
        <v>0</v>
      </c>
      <c r="AF336" s="10">
        <f t="shared" si="360"/>
        <v>0</v>
      </c>
      <c r="AG336" s="10">
        <f t="shared" si="361"/>
        <v>0</v>
      </c>
      <c r="AH336" s="10">
        <f t="shared" si="362"/>
        <v>0</v>
      </c>
      <c r="AI336" s="10">
        <f t="shared" si="363"/>
        <v>0</v>
      </c>
      <c r="AJ336" s="16">
        <f t="shared" si="364"/>
        <v>0</v>
      </c>
      <c r="AK336" s="6"/>
      <c r="AL336" s="9">
        <f t="shared" si="365"/>
        <v>0</v>
      </c>
      <c r="AM336" s="10">
        <f t="shared" si="366"/>
        <v>0</v>
      </c>
      <c r="AN336" s="10">
        <f t="shared" si="367"/>
        <v>0</v>
      </c>
      <c r="AO336" s="10">
        <f t="shared" si="368"/>
        <v>0</v>
      </c>
      <c r="AP336" s="10">
        <f t="shared" si="369"/>
        <v>0</v>
      </c>
      <c r="AQ336" s="10">
        <f t="shared" si="370"/>
        <v>0</v>
      </c>
      <c r="AR336" s="10">
        <f t="shared" si="371"/>
        <v>0</v>
      </c>
      <c r="AS336" s="16">
        <f t="shared" si="372"/>
        <v>0</v>
      </c>
      <c r="AU336" s="2"/>
      <c r="AV336" s="2"/>
      <c r="AW336" s="2"/>
      <c r="AX336" s="2"/>
      <c r="AY336" s="9">
        <f t="shared" si="373"/>
        <v>0</v>
      </c>
      <c r="AZ336" s="31">
        <f t="shared" si="374"/>
        <v>0</v>
      </c>
      <c r="BA336" s="31">
        <f t="shared" si="343"/>
        <v>0</v>
      </c>
      <c r="BB336" s="10">
        <f t="shared" si="415"/>
        <v>0</v>
      </c>
      <c r="BC336" s="28">
        <f t="shared" si="375"/>
        <v>0</v>
      </c>
      <c r="BD336" s="10">
        <f t="shared" si="376"/>
        <v>0</v>
      </c>
      <c r="BE336" s="10">
        <f t="shared" si="416"/>
        <v>0</v>
      </c>
      <c r="BF336" s="44">
        <f t="shared" si="377"/>
        <v>0</v>
      </c>
      <c r="BG336" s="80">
        <f t="shared" si="378"/>
        <v>0</v>
      </c>
      <c r="BH336" s="118"/>
      <c r="BI336" s="9">
        <f t="shared" si="379"/>
        <v>0</v>
      </c>
      <c r="BJ336" s="28">
        <f t="shared" si="380"/>
        <v>0</v>
      </c>
      <c r="BK336" s="28">
        <f t="shared" si="381"/>
        <v>0</v>
      </c>
      <c r="BL336" s="28">
        <f t="shared" si="382"/>
        <v>0</v>
      </c>
      <c r="BM336" s="28">
        <f t="shared" si="383"/>
        <v>0</v>
      </c>
      <c r="BN336" s="28">
        <f t="shared" si="384"/>
        <v>0</v>
      </c>
      <c r="BO336" s="36">
        <f t="shared" si="385"/>
        <v>0</v>
      </c>
      <c r="BP336" s="80">
        <f t="shared" si="386"/>
        <v>0</v>
      </c>
      <c r="BQ336" s="9">
        <f t="shared" si="387"/>
        <v>0</v>
      </c>
      <c r="BR336" s="28">
        <f t="shared" si="388"/>
        <v>0</v>
      </c>
      <c r="BS336" s="28">
        <f t="shared" si="389"/>
        <v>0</v>
      </c>
      <c r="BT336" s="28">
        <f t="shared" si="390"/>
        <v>0</v>
      </c>
      <c r="BU336" s="28">
        <f t="shared" si="391"/>
        <v>0</v>
      </c>
      <c r="BV336" s="28">
        <f t="shared" si="392"/>
        <v>0</v>
      </c>
      <c r="BW336" s="36">
        <f t="shared" si="393"/>
        <v>0</v>
      </c>
      <c r="BX336" s="80">
        <f t="shared" si="394"/>
        <v>0</v>
      </c>
      <c r="BY336" s="9">
        <f t="shared" si="395"/>
        <v>0</v>
      </c>
      <c r="BZ336" s="28">
        <f t="shared" si="396"/>
        <v>0</v>
      </c>
      <c r="CA336" s="28">
        <f t="shared" si="397"/>
        <v>0</v>
      </c>
      <c r="CB336" s="28">
        <f t="shared" si="398"/>
        <v>0</v>
      </c>
      <c r="CC336" s="28">
        <f t="shared" si="399"/>
        <v>0</v>
      </c>
      <c r="CD336" s="28">
        <f t="shared" si="400"/>
        <v>0</v>
      </c>
      <c r="CE336" s="36">
        <f t="shared" si="401"/>
        <v>0</v>
      </c>
      <c r="CF336" s="80">
        <f t="shared" si="402"/>
        <v>0</v>
      </c>
      <c r="CG336" s="9">
        <f t="shared" si="403"/>
        <v>0</v>
      </c>
      <c r="CH336" s="28">
        <f t="shared" si="404"/>
        <v>0</v>
      </c>
      <c r="CI336" s="28">
        <f t="shared" si="405"/>
        <v>0</v>
      </c>
      <c r="CJ336" s="28">
        <f t="shared" si="406"/>
        <v>0</v>
      </c>
      <c r="CK336" s="28">
        <f t="shared" si="407"/>
        <v>0</v>
      </c>
      <c r="CL336" s="28">
        <f t="shared" si="408"/>
        <v>0</v>
      </c>
      <c r="CM336" s="36">
        <f t="shared" si="409"/>
        <v>0</v>
      </c>
      <c r="CN336" s="80">
        <f t="shared" si="410"/>
        <v>0</v>
      </c>
      <c r="CO336" s="9">
        <f t="shared" si="411"/>
        <v>0</v>
      </c>
      <c r="CP336" s="28">
        <f t="shared" si="412"/>
        <v>0</v>
      </c>
      <c r="CQ336" s="28">
        <f t="shared" si="417"/>
        <v>0</v>
      </c>
      <c r="CR336" s="28">
        <f t="shared" si="418"/>
        <v>0</v>
      </c>
      <c r="CS336" s="28">
        <f t="shared" si="419"/>
        <v>0</v>
      </c>
      <c r="CT336" s="28">
        <f t="shared" si="420"/>
        <v>0</v>
      </c>
      <c r="CU336" s="36">
        <f t="shared" si="421"/>
        <v>0</v>
      </c>
      <c r="CV336" s="122">
        <f t="shared" si="422"/>
        <v>0</v>
      </c>
      <c r="CW336" s="125">
        <f t="shared" si="423"/>
        <v>0</v>
      </c>
      <c r="CX336" s="138">
        <f t="shared" si="424"/>
        <v>0</v>
      </c>
    </row>
    <row r="337" spans="2:102" x14ac:dyDescent="0.3">
      <c r="B337" s="86">
        <v>310</v>
      </c>
      <c r="C337" s="155">
        <f t="shared" si="344"/>
        <v>0</v>
      </c>
      <c r="D337" s="10">
        <f t="shared" si="345"/>
        <v>0</v>
      </c>
      <c r="E337" s="10">
        <f t="shared" si="346"/>
        <v>0</v>
      </c>
      <c r="F337" s="10">
        <f t="shared" si="347"/>
        <v>0</v>
      </c>
      <c r="G337" s="10">
        <f t="shared" si="348"/>
        <v>0</v>
      </c>
      <c r="H337" s="10">
        <f t="shared" si="342"/>
        <v>0</v>
      </c>
      <c r="I337" s="146">
        <f t="shared" si="413"/>
        <v>0</v>
      </c>
      <c r="J337" s="147">
        <f t="shared" si="414"/>
        <v>0</v>
      </c>
      <c r="S337" s="86">
        <v>310</v>
      </c>
      <c r="T337" s="9">
        <f t="shared" si="349"/>
        <v>0</v>
      </c>
      <c r="U337" s="10">
        <f t="shared" si="350"/>
        <v>0</v>
      </c>
      <c r="V337" s="10">
        <f t="shared" si="351"/>
        <v>0</v>
      </c>
      <c r="W337" s="10">
        <f t="shared" si="352"/>
        <v>0</v>
      </c>
      <c r="X337" s="10">
        <f t="shared" si="353"/>
        <v>0</v>
      </c>
      <c r="Y337" s="10">
        <f t="shared" si="354"/>
        <v>0</v>
      </c>
      <c r="Z337" s="10">
        <f t="shared" si="355"/>
        <v>0</v>
      </c>
      <c r="AA337" s="16">
        <f t="shared" si="356"/>
        <v>0</v>
      </c>
      <c r="AB337" s="6"/>
      <c r="AC337" s="9">
        <f t="shared" si="357"/>
        <v>0</v>
      </c>
      <c r="AD337" s="10">
        <f t="shared" si="358"/>
        <v>0</v>
      </c>
      <c r="AE337" s="10">
        <f t="shared" si="359"/>
        <v>0</v>
      </c>
      <c r="AF337" s="10">
        <f t="shared" si="360"/>
        <v>0</v>
      </c>
      <c r="AG337" s="10">
        <f t="shared" si="361"/>
        <v>0</v>
      </c>
      <c r="AH337" s="10">
        <f t="shared" si="362"/>
        <v>0</v>
      </c>
      <c r="AI337" s="10">
        <f t="shared" si="363"/>
        <v>0</v>
      </c>
      <c r="AJ337" s="16">
        <f t="shared" si="364"/>
        <v>0</v>
      </c>
      <c r="AK337" s="6"/>
      <c r="AL337" s="9">
        <f t="shared" si="365"/>
        <v>0</v>
      </c>
      <c r="AM337" s="10">
        <f t="shared" si="366"/>
        <v>0</v>
      </c>
      <c r="AN337" s="10">
        <f t="shared" si="367"/>
        <v>0</v>
      </c>
      <c r="AO337" s="10">
        <f t="shared" si="368"/>
        <v>0</v>
      </c>
      <c r="AP337" s="10">
        <f t="shared" si="369"/>
        <v>0</v>
      </c>
      <c r="AQ337" s="10">
        <f t="shared" si="370"/>
        <v>0</v>
      </c>
      <c r="AR337" s="10">
        <f t="shared" si="371"/>
        <v>0</v>
      </c>
      <c r="AS337" s="16">
        <f t="shared" si="372"/>
        <v>0</v>
      </c>
      <c r="AU337" s="2"/>
      <c r="AV337" s="2"/>
      <c r="AW337" s="2"/>
      <c r="AX337" s="2"/>
      <c r="AY337" s="9">
        <f t="shared" si="373"/>
        <v>0</v>
      </c>
      <c r="AZ337" s="31">
        <f t="shared" si="374"/>
        <v>0</v>
      </c>
      <c r="BA337" s="31">
        <f t="shared" si="343"/>
        <v>0</v>
      </c>
      <c r="BB337" s="10">
        <f t="shared" si="415"/>
        <v>0</v>
      </c>
      <c r="BC337" s="28">
        <f t="shared" si="375"/>
        <v>0</v>
      </c>
      <c r="BD337" s="10">
        <f t="shared" si="376"/>
        <v>0</v>
      </c>
      <c r="BE337" s="10">
        <f t="shared" si="416"/>
        <v>0</v>
      </c>
      <c r="BF337" s="44">
        <f t="shared" si="377"/>
        <v>0</v>
      </c>
      <c r="BG337" s="80">
        <f t="shared" si="378"/>
        <v>0</v>
      </c>
      <c r="BH337" s="118"/>
      <c r="BI337" s="9">
        <f t="shared" si="379"/>
        <v>0</v>
      </c>
      <c r="BJ337" s="28">
        <f t="shared" si="380"/>
        <v>0</v>
      </c>
      <c r="BK337" s="28">
        <f t="shared" si="381"/>
        <v>0</v>
      </c>
      <c r="BL337" s="28">
        <f t="shared" si="382"/>
        <v>0</v>
      </c>
      <c r="BM337" s="28">
        <f t="shared" si="383"/>
        <v>0</v>
      </c>
      <c r="BN337" s="28">
        <f t="shared" si="384"/>
        <v>0</v>
      </c>
      <c r="BO337" s="36">
        <f t="shared" si="385"/>
        <v>0</v>
      </c>
      <c r="BP337" s="80">
        <f t="shared" si="386"/>
        <v>0</v>
      </c>
      <c r="BQ337" s="9">
        <f t="shared" si="387"/>
        <v>0</v>
      </c>
      <c r="BR337" s="28">
        <f t="shared" si="388"/>
        <v>0</v>
      </c>
      <c r="BS337" s="28">
        <f t="shared" si="389"/>
        <v>0</v>
      </c>
      <c r="BT337" s="28">
        <f t="shared" si="390"/>
        <v>0</v>
      </c>
      <c r="BU337" s="28">
        <f t="shared" si="391"/>
        <v>0</v>
      </c>
      <c r="BV337" s="28">
        <f t="shared" si="392"/>
        <v>0</v>
      </c>
      <c r="BW337" s="36">
        <f t="shared" si="393"/>
        <v>0</v>
      </c>
      <c r="BX337" s="80">
        <f t="shared" si="394"/>
        <v>0</v>
      </c>
      <c r="BY337" s="9">
        <f t="shared" si="395"/>
        <v>0</v>
      </c>
      <c r="BZ337" s="28">
        <f t="shared" si="396"/>
        <v>0</v>
      </c>
      <c r="CA337" s="28">
        <f t="shared" si="397"/>
        <v>0</v>
      </c>
      <c r="CB337" s="28">
        <f t="shared" si="398"/>
        <v>0</v>
      </c>
      <c r="CC337" s="28">
        <f t="shared" si="399"/>
        <v>0</v>
      </c>
      <c r="CD337" s="28">
        <f t="shared" si="400"/>
        <v>0</v>
      </c>
      <c r="CE337" s="36">
        <f t="shared" si="401"/>
        <v>0</v>
      </c>
      <c r="CF337" s="80">
        <f t="shared" si="402"/>
        <v>0</v>
      </c>
      <c r="CG337" s="9">
        <f t="shared" si="403"/>
        <v>0</v>
      </c>
      <c r="CH337" s="28">
        <f t="shared" si="404"/>
        <v>0</v>
      </c>
      <c r="CI337" s="28">
        <f t="shared" si="405"/>
        <v>0</v>
      </c>
      <c r="CJ337" s="28">
        <f t="shared" si="406"/>
        <v>0</v>
      </c>
      <c r="CK337" s="28">
        <f t="shared" si="407"/>
        <v>0</v>
      </c>
      <c r="CL337" s="28">
        <f t="shared" si="408"/>
        <v>0</v>
      </c>
      <c r="CM337" s="36">
        <f t="shared" si="409"/>
        <v>0</v>
      </c>
      <c r="CN337" s="80">
        <f t="shared" si="410"/>
        <v>0</v>
      </c>
      <c r="CO337" s="9">
        <f t="shared" si="411"/>
        <v>0</v>
      </c>
      <c r="CP337" s="28">
        <f t="shared" si="412"/>
        <v>0</v>
      </c>
      <c r="CQ337" s="28">
        <f t="shared" si="417"/>
        <v>0</v>
      </c>
      <c r="CR337" s="28">
        <f t="shared" si="418"/>
        <v>0</v>
      </c>
      <c r="CS337" s="28">
        <f t="shared" si="419"/>
        <v>0</v>
      </c>
      <c r="CT337" s="28">
        <f t="shared" si="420"/>
        <v>0</v>
      </c>
      <c r="CU337" s="36">
        <f t="shared" si="421"/>
        <v>0</v>
      </c>
      <c r="CV337" s="122">
        <f t="shared" si="422"/>
        <v>0</v>
      </c>
      <c r="CW337" s="125">
        <f t="shared" si="423"/>
        <v>0</v>
      </c>
      <c r="CX337" s="138">
        <f t="shared" si="424"/>
        <v>0</v>
      </c>
    </row>
    <row r="338" spans="2:102" x14ac:dyDescent="0.3">
      <c r="B338" s="86">
        <v>311</v>
      </c>
      <c r="C338" s="155">
        <f t="shared" si="344"/>
        <v>0</v>
      </c>
      <c r="D338" s="10">
        <f t="shared" si="345"/>
        <v>0</v>
      </c>
      <c r="E338" s="10">
        <f t="shared" si="346"/>
        <v>0</v>
      </c>
      <c r="F338" s="10">
        <f t="shared" si="347"/>
        <v>0</v>
      </c>
      <c r="G338" s="10">
        <f t="shared" si="348"/>
        <v>0</v>
      </c>
      <c r="H338" s="10">
        <f t="shared" si="342"/>
        <v>0</v>
      </c>
      <c r="I338" s="146">
        <f t="shared" si="413"/>
        <v>0</v>
      </c>
      <c r="J338" s="147">
        <f t="shared" si="414"/>
        <v>0</v>
      </c>
      <c r="S338" s="86">
        <v>311</v>
      </c>
      <c r="T338" s="9">
        <f t="shared" si="349"/>
        <v>0</v>
      </c>
      <c r="U338" s="10">
        <f t="shared" si="350"/>
        <v>0</v>
      </c>
      <c r="V338" s="10">
        <f t="shared" si="351"/>
        <v>0</v>
      </c>
      <c r="W338" s="10">
        <f t="shared" si="352"/>
        <v>0</v>
      </c>
      <c r="X338" s="10">
        <f t="shared" si="353"/>
        <v>0</v>
      </c>
      <c r="Y338" s="10">
        <f t="shared" si="354"/>
        <v>0</v>
      </c>
      <c r="Z338" s="10">
        <f t="shared" si="355"/>
        <v>0</v>
      </c>
      <c r="AA338" s="16">
        <f t="shared" si="356"/>
        <v>0</v>
      </c>
      <c r="AB338" s="6"/>
      <c r="AC338" s="9">
        <f t="shared" si="357"/>
        <v>0</v>
      </c>
      <c r="AD338" s="10">
        <f t="shared" si="358"/>
        <v>0</v>
      </c>
      <c r="AE338" s="10">
        <f t="shared" si="359"/>
        <v>0</v>
      </c>
      <c r="AF338" s="10">
        <f t="shared" si="360"/>
        <v>0</v>
      </c>
      <c r="AG338" s="10">
        <f t="shared" si="361"/>
        <v>0</v>
      </c>
      <c r="AH338" s="10">
        <f t="shared" si="362"/>
        <v>0</v>
      </c>
      <c r="AI338" s="10">
        <f t="shared" si="363"/>
        <v>0</v>
      </c>
      <c r="AJ338" s="16">
        <f t="shared" si="364"/>
        <v>0</v>
      </c>
      <c r="AK338" s="6"/>
      <c r="AL338" s="9">
        <f t="shared" si="365"/>
        <v>0</v>
      </c>
      <c r="AM338" s="10">
        <f t="shared" si="366"/>
        <v>0</v>
      </c>
      <c r="AN338" s="10">
        <f t="shared" si="367"/>
        <v>0</v>
      </c>
      <c r="AO338" s="10">
        <f t="shared" si="368"/>
        <v>0</v>
      </c>
      <c r="AP338" s="10">
        <f t="shared" si="369"/>
        <v>0</v>
      </c>
      <c r="AQ338" s="10">
        <f t="shared" si="370"/>
        <v>0</v>
      </c>
      <c r="AR338" s="10">
        <f t="shared" si="371"/>
        <v>0</v>
      </c>
      <c r="AS338" s="16">
        <f t="shared" si="372"/>
        <v>0</v>
      </c>
      <c r="AU338" s="2"/>
      <c r="AV338" s="2"/>
      <c r="AW338" s="2"/>
      <c r="AX338" s="2"/>
      <c r="AY338" s="9">
        <f t="shared" si="373"/>
        <v>0</v>
      </c>
      <c r="AZ338" s="31">
        <f t="shared" si="374"/>
        <v>0</v>
      </c>
      <c r="BA338" s="31">
        <f t="shared" si="343"/>
        <v>0</v>
      </c>
      <c r="BB338" s="10">
        <f t="shared" si="415"/>
        <v>0</v>
      </c>
      <c r="BC338" s="28">
        <f t="shared" si="375"/>
        <v>0</v>
      </c>
      <c r="BD338" s="10">
        <f t="shared" si="376"/>
        <v>0</v>
      </c>
      <c r="BE338" s="10">
        <f t="shared" si="416"/>
        <v>0</v>
      </c>
      <c r="BF338" s="44">
        <f t="shared" si="377"/>
        <v>0</v>
      </c>
      <c r="BG338" s="80">
        <f t="shared" si="378"/>
        <v>0</v>
      </c>
      <c r="BH338" s="118"/>
      <c r="BI338" s="9">
        <f t="shared" si="379"/>
        <v>0</v>
      </c>
      <c r="BJ338" s="28">
        <f t="shared" si="380"/>
        <v>0</v>
      </c>
      <c r="BK338" s="28">
        <f t="shared" si="381"/>
        <v>0</v>
      </c>
      <c r="BL338" s="28">
        <f t="shared" si="382"/>
        <v>0</v>
      </c>
      <c r="BM338" s="28">
        <f t="shared" si="383"/>
        <v>0</v>
      </c>
      <c r="BN338" s="28">
        <f t="shared" si="384"/>
        <v>0</v>
      </c>
      <c r="BO338" s="36">
        <f t="shared" si="385"/>
        <v>0</v>
      </c>
      <c r="BP338" s="80">
        <f t="shared" si="386"/>
        <v>0</v>
      </c>
      <c r="BQ338" s="9">
        <f t="shared" si="387"/>
        <v>0</v>
      </c>
      <c r="BR338" s="28">
        <f t="shared" si="388"/>
        <v>0</v>
      </c>
      <c r="BS338" s="28">
        <f t="shared" si="389"/>
        <v>0</v>
      </c>
      <c r="BT338" s="28">
        <f t="shared" si="390"/>
        <v>0</v>
      </c>
      <c r="BU338" s="28">
        <f t="shared" si="391"/>
        <v>0</v>
      </c>
      <c r="BV338" s="28">
        <f t="shared" si="392"/>
        <v>0</v>
      </c>
      <c r="BW338" s="36">
        <f t="shared" si="393"/>
        <v>0</v>
      </c>
      <c r="BX338" s="80">
        <f t="shared" si="394"/>
        <v>0</v>
      </c>
      <c r="BY338" s="9">
        <f t="shared" si="395"/>
        <v>0</v>
      </c>
      <c r="BZ338" s="28">
        <f t="shared" si="396"/>
        <v>0</v>
      </c>
      <c r="CA338" s="28">
        <f t="shared" si="397"/>
        <v>0</v>
      </c>
      <c r="CB338" s="28">
        <f t="shared" si="398"/>
        <v>0</v>
      </c>
      <c r="CC338" s="28">
        <f t="shared" si="399"/>
        <v>0</v>
      </c>
      <c r="CD338" s="28">
        <f t="shared" si="400"/>
        <v>0</v>
      </c>
      <c r="CE338" s="36">
        <f t="shared" si="401"/>
        <v>0</v>
      </c>
      <c r="CF338" s="80">
        <f t="shared" si="402"/>
        <v>0</v>
      </c>
      <c r="CG338" s="9">
        <f t="shared" si="403"/>
        <v>0</v>
      </c>
      <c r="CH338" s="28">
        <f t="shared" si="404"/>
        <v>0</v>
      </c>
      <c r="CI338" s="28">
        <f t="shared" si="405"/>
        <v>0</v>
      </c>
      <c r="CJ338" s="28">
        <f t="shared" si="406"/>
        <v>0</v>
      </c>
      <c r="CK338" s="28">
        <f t="shared" si="407"/>
        <v>0</v>
      </c>
      <c r="CL338" s="28">
        <f t="shared" si="408"/>
        <v>0</v>
      </c>
      <c r="CM338" s="36">
        <f t="shared" si="409"/>
        <v>0</v>
      </c>
      <c r="CN338" s="80">
        <f t="shared" si="410"/>
        <v>0</v>
      </c>
      <c r="CO338" s="9">
        <f t="shared" si="411"/>
        <v>0</v>
      </c>
      <c r="CP338" s="28">
        <f t="shared" si="412"/>
        <v>0</v>
      </c>
      <c r="CQ338" s="28">
        <f t="shared" si="417"/>
        <v>0</v>
      </c>
      <c r="CR338" s="28">
        <f t="shared" si="418"/>
        <v>0</v>
      </c>
      <c r="CS338" s="28">
        <f t="shared" si="419"/>
        <v>0</v>
      </c>
      <c r="CT338" s="28">
        <f t="shared" si="420"/>
        <v>0</v>
      </c>
      <c r="CU338" s="36">
        <f t="shared" si="421"/>
        <v>0</v>
      </c>
      <c r="CV338" s="122">
        <f t="shared" si="422"/>
        <v>0</v>
      </c>
      <c r="CW338" s="125">
        <f t="shared" si="423"/>
        <v>0</v>
      </c>
      <c r="CX338" s="138">
        <f t="shared" si="424"/>
        <v>0</v>
      </c>
    </row>
    <row r="339" spans="2:102" x14ac:dyDescent="0.3">
      <c r="B339" s="86">
        <v>312</v>
      </c>
      <c r="C339" s="155">
        <f t="shared" si="344"/>
        <v>0</v>
      </c>
      <c r="D339" s="10">
        <f t="shared" si="345"/>
        <v>0</v>
      </c>
      <c r="E339" s="10">
        <f t="shared" si="346"/>
        <v>0</v>
      </c>
      <c r="F339" s="10">
        <f t="shared" si="347"/>
        <v>0</v>
      </c>
      <c r="G339" s="10">
        <f t="shared" si="348"/>
        <v>0</v>
      </c>
      <c r="H339" s="10">
        <f t="shared" si="342"/>
        <v>0</v>
      </c>
      <c r="I339" s="146">
        <f t="shared" si="413"/>
        <v>0</v>
      </c>
      <c r="J339" s="147">
        <f t="shared" si="414"/>
        <v>0</v>
      </c>
      <c r="S339" s="86">
        <v>312</v>
      </c>
      <c r="T339" s="9">
        <f t="shared" si="349"/>
        <v>0</v>
      </c>
      <c r="U339" s="10">
        <f t="shared" si="350"/>
        <v>0</v>
      </c>
      <c r="V339" s="10">
        <f t="shared" si="351"/>
        <v>0</v>
      </c>
      <c r="W339" s="10">
        <f t="shared" si="352"/>
        <v>0</v>
      </c>
      <c r="X339" s="10">
        <f t="shared" si="353"/>
        <v>0</v>
      </c>
      <c r="Y339" s="10">
        <f t="shared" si="354"/>
        <v>0</v>
      </c>
      <c r="Z339" s="10">
        <f t="shared" si="355"/>
        <v>0</v>
      </c>
      <c r="AA339" s="16">
        <f t="shared" si="356"/>
        <v>0</v>
      </c>
      <c r="AB339" s="6"/>
      <c r="AC339" s="9">
        <f t="shared" si="357"/>
        <v>0</v>
      </c>
      <c r="AD339" s="10">
        <f t="shared" si="358"/>
        <v>0</v>
      </c>
      <c r="AE339" s="10">
        <f t="shared" si="359"/>
        <v>0</v>
      </c>
      <c r="AF339" s="10">
        <f t="shared" si="360"/>
        <v>0</v>
      </c>
      <c r="AG339" s="10">
        <f t="shared" si="361"/>
        <v>0</v>
      </c>
      <c r="AH339" s="10">
        <f t="shared" si="362"/>
        <v>0</v>
      </c>
      <c r="AI339" s="10">
        <f t="shared" si="363"/>
        <v>0</v>
      </c>
      <c r="AJ339" s="16">
        <f t="shared" si="364"/>
        <v>0</v>
      </c>
      <c r="AK339" s="6"/>
      <c r="AL339" s="9">
        <f t="shared" si="365"/>
        <v>0</v>
      </c>
      <c r="AM339" s="10">
        <f t="shared" si="366"/>
        <v>0</v>
      </c>
      <c r="AN339" s="10">
        <f t="shared" si="367"/>
        <v>0</v>
      </c>
      <c r="AO339" s="10">
        <f t="shared" si="368"/>
        <v>0</v>
      </c>
      <c r="AP339" s="10">
        <f t="shared" si="369"/>
        <v>0</v>
      </c>
      <c r="AQ339" s="10">
        <f t="shared" si="370"/>
        <v>0</v>
      </c>
      <c r="AR339" s="10">
        <f t="shared" si="371"/>
        <v>0</v>
      </c>
      <c r="AS339" s="16">
        <f t="shared" si="372"/>
        <v>0</v>
      </c>
      <c r="AU339" s="2"/>
      <c r="AV339" s="2"/>
      <c r="AW339" s="2"/>
      <c r="AX339" s="2"/>
      <c r="AY339" s="9">
        <f t="shared" si="373"/>
        <v>0</v>
      </c>
      <c r="AZ339" s="31">
        <f t="shared" si="374"/>
        <v>0</v>
      </c>
      <c r="BA339" s="31">
        <f t="shared" si="343"/>
        <v>0</v>
      </c>
      <c r="BB339" s="10">
        <f t="shared" si="415"/>
        <v>0</v>
      </c>
      <c r="BC339" s="28">
        <f t="shared" si="375"/>
        <v>0</v>
      </c>
      <c r="BD339" s="10">
        <f t="shared" si="376"/>
        <v>0</v>
      </c>
      <c r="BE339" s="10">
        <f t="shared" si="416"/>
        <v>0</v>
      </c>
      <c r="BF339" s="44">
        <f t="shared" si="377"/>
        <v>0</v>
      </c>
      <c r="BG339" s="80">
        <f t="shared" si="378"/>
        <v>0</v>
      </c>
      <c r="BH339" s="118"/>
      <c r="BI339" s="9">
        <f t="shared" si="379"/>
        <v>0</v>
      </c>
      <c r="BJ339" s="28">
        <f t="shared" si="380"/>
        <v>0</v>
      </c>
      <c r="BK339" s="28">
        <f t="shared" si="381"/>
        <v>0</v>
      </c>
      <c r="BL339" s="28">
        <f t="shared" si="382"/>
        <v>0</v>
      </c>
      <c r="BM339" s="28">
        <f t="shared" si="383"/>
        <v>0</v>
      </c>
      <c r="BN339" s="28">
        <f t="shared" si="384"/>
        <v>0</v>
      </c>
      <c r="BO339" s="36">
        <f t="shared" si="385"/>
        <v>0</v>
      </c>
      <c r="BP339" s="80">
        <f t="shared" si="386"/>
        <v>0</v>
      </c>
      <c r="BQ339" s="9">
        <f t="shared" si="387"/>
        <v>0</v>
      </c>
      <c r="BR339" s="28">
        <f t="shared" si="388"/>
        <v>0</v>
      </c>
      <c r="BS339" s="28">
        <f t="shared" si="389"/>
        <v>0</v>
      </c>
      <c r="BT339" s="28">
        <f t="shared" si="390"/>
        <v>0</v>
      </c>
      <c r="BU339" s="28">
        <f t="shared" si="391"/>
        <v>0</v>
      </c>
      <c r="BV339" s="28">
        <f t="shared" si="392"/>
        <v>0</v>
      </c>
      <c r="BW339" s="36">
        <f t="shared" si="393"/>
        <v>0</v>
      </c>
      <c r="BX339" s="80">
        <f t="shared" si="394"/>
        <v>0</v>
      </c>
      <c r="BY339" s="9">
        <f t="shared" si="395"/>
        <v>0</v>
      </c>
      <c r="BZ339" s="28">
        <f t="shared" si="396"/>
        <v>0</v>
      </c>
      <c r="CA339" s="28">
        <f t="shared" si="397"/>
        <v>0</v>
      </c>
      <c r="CB339" s="28">
        <f t="shared" si="398"/>
        <v>0</v>
      </c>
      <c r="CC339" s="28">
        <f t="shared" si="399"/>
        <v>0</v>
      </c>
      <c r="CD339" s="28">
        <f t="shared" si="400"/>
        <v>0</v>
      </c>
      <c r="CE339" s="36">
        <f t="shared" si="401"/>
        <v>0</v>
      </c>
      <c r="CF339" s="80">
        <f t="shared" si="402"/>
        <v>0</v>
      </c>
      <c r="CG339" s="9">
        <f t="shared" si="403"/>
        <v>0</v>
      </c>
      <c r="CH339" s="28">
        <f t="shared" si="404"/>
        <v>0</v>
      </c>
      <c r="CI339" s="28">
        <f t="shared" si="405"/>
        <v>0</v>
      </c>
      <c r="CJ339" s="28">
        <f t="shared" si="406"/>
        <v>0</v>
      </c>
      <c r="CK339" s="28">
        <f t="shared" si="407"/>
        <v>0</v>
      </c>
      <c r="CL339" s="28">
        <f t="shared" si="408"/>
        <v>0</v>
      </c>
      <c r="CM339" s="36">
        <f t="shared" si="409"/>
        <v>0</v>
      </c>
      <c r="CN339" s="80">
        <f t="shared" si="410"/>
        <v>0</v>
      </c>
      <c r="CO339" s="9">
        <f t="shared" si="411"/>
        <v>0</v>
      </c>
      <c r="CP339" s="28">
        <f t="shared" si="412"/>
        <v>0</v>
      </c>
      <c r="CQ339" s="28">
        <f t="shared" si="417"/>
        <v>0</v>
      </c>
      <c r="CR339" s="28">
        <f t="shared" si="418"/>
        <v>0</v>
      </c>
      <c r="CS339" s="28">
        <f t="shared" si="419"/>
        <v>0</v>
      </c>
      <c r="CT339" s="28">
        <f t="shared" si="420"/>
        <v>0</v>
      </c>
      <c r="CU339" s="36">
        <f t="shared" si="421"/>
        <v>0</v>
      </c>
      <c r="CV339" s="122">
        <f t="shared" si="422"/>
        <v>0</v>
      </c>
      <c r="CW339" s="125">
        <f t="shared" si="423"/>
        <v>0</v>
      </c>
      <c r="CX339" s="138">
        <f t="shared" si="424"/>
        <v>0</v>
      </c>
    </row>
    <row r="340" spans="2:102" x14ac:dyDescent="0.3">
      <c r="B340" s="86">
        <v>313</v>
      </c>
      <c r="C340" s="155">
        <f t="shared" si="344"/>
        <v>0</v>
      </c>
      <c r="D340" s="10">
        <f t="shared" si="345"/>
        <v>0</v>
      </c>
      <c r="E340" s="10">
        <f t="shared" si="346"/>
        <v>0</v>
      </c>
      <c r="F340" s="10">
        <f t="shared" si="347"/>
        <v>0</v>
      </c>
      <c r="G340" s="10">
        <f t="shared" si="348"/>
        <v>0</v>
      </c>
      <c r="H340" s="10">
        <f t="shared" si="342"/>
        <v>0</v>
      </c>
      <c r="I340" s="146">
        <f t="shared" si="413"/>
        <v>0</v>
      </c>
      <c r="J340" s="147">
        <f t="shared" si="414"/>
        <v>0</v>
      </c>
      <c r="S340" s="86">
        <v>313</v>
      </c>
      <c r="T340" s="9">
        <f t="shared" si="349"/>
        <v>0</v>
      </c>
      <c r="U340" s="10">
        <f t="shared" si="350"/>
        <v>0</v>
      </c>
      <c r="V340" s="10">
        <f t="shared" si="351"/>
        <v>0</v>
      </c>
      <c r="W340" s="10">
        <f t="shared" si="352"/>
        <v>0</v>
      </c>
      <c r="X340" s="10">
        <f t="shared" si="353"/>
        <v>0</v>
      </c>
      <c r="Y340" s="10">
        <f t="shared" si="354"/>
        <v>0</v>
      </c>
      <c r="Z340" s="10">
        <f t="shared" si="355"/>
        <v>0</v>
      </c>
      <c r="AA340" s="16">
        <f t="shared" si="356"/>
        <v>0</v>
      </c>
      <c r="AB340" s="6"/>
      <c r="AC340" s="9">
        <f t="shared" si="357"/>
        <v>0</v>
      </c>
      <c r="AD340" s="10">
        <f t="shared" si="358"/>
        <v>0</v>
      </c>
      <c r="AE340" s="10">
        <f t="shared" si="359"/>
        <v>0</v>
      </c>
      <c r="AF340" s="10">
        <f t="shared" si="360"/>
        <v>0</v>
      </c>
      <c r="AG340" s="10">
        <f t="shared" si="361"/>
        <v>0</v>
      </c>
      <c r="AH340" s="10">
        <f t="shared" si="362"/>
        <v>0</v>
      </c>
      <c r="AI340" s="10">
        <f t="shared" si="363"/>
        <v>0</v>
      </c>
      <c r="AJ340" s="16">
        <f t="shared" si="364"/>
        <v>0</v>
      </c>
      <c r="AK340" s="6"/>
      <c r="AL340" s="9">
        <f t="shared" si="365"/>
        <v>0</v>
      </c>
      <c r="AM340" s="10">
        <f t="shared" si="366"/>
        <v>0</v>
      </c>
      <c r="AN340" s="10">
        <f t="shared" si="367"/>
        <v>0</v>
      </c>
      <c r="AO340" s="10">
        <f t="shared" si="368"/>
        <v>0</v>
      </c>
      <c r="AP340" s="10">
        <f t="shared" si="369"/>
        <v>0</v>
      </c>
      <c r="AQ340" s="10">
        <f t="shared" si="370"/>
        <v>0</v>
      </c>
      <c r="AR340" s="10">
        <f t="shared" si="371"/>
        <v>0</v>
      </c>
      <c r="AS340" s="16">
        <f t="shared" si="372"/>
        <v>0</v>
      </c>
      <c r="AU340" s="2"/>
      <c r="AV340" s="2"/>
      <c r="AW340" s="2"/>
      <c r="AX340" s="2"/>
      <c r="AY340" s="9">
        <f t="shared" si="373"/>
        <v>0</v>
      </c>
      <c r="AZ340" s="31">
        <f t="shared" si="374"/>
        <v>0</v>
      </c>
      <c r="BA340" s="31">
        <f t="shared" si="343"/>
        <v>0</v>
      </c>
      <c r="BB340" s="10">
        <f t="shared" si="415"/>
        <v>0</v>
      </c>
      <c r="BC340" s="28">
        <f t="shared" si="375"/>
        <v>0</v>
      </c>
      <c r="BD340" s="10">
        <f t="shared" si="376"/>
        <v>0</v>
      </c>
      <c r="BE340" s="10">
        <f t="shared" si="416"/>
        <v>0</v>
      </c>
      <c r="BF340" s="44">
        <f t="shared" si="377"/>
        <v>0</v>
      </c>
      <c r="BG340" s="80">
        <f t="shared" si="378"/>
        <v>0</v>
      </c>
      <c r="BH340" s="118"/>
      <c r="BI340" s="9">
        <f t="shared" si="379"/>
        <v>0</v>
      </c>
      <c r="BJ340" s="28">
        <f t="shared" si="380"/>
        <v>0</v>
      </c>
      <c r="BK340" s="28">
        <f t="shared" si="381"/>
        <v>0</v>
      </c>
      <c r="BL340" s="28">
        <f t="shared" si="382"/>
        <v>0</v>
      </c>
      <c r="BM340" s="28">
        <f t="shared" si="383"/>
        <v>0</v>
      </c>
      <c r="BN340" s="28">
        <f t="shared" si="384"/>
        <v>0</v>
      </c>
      <c r="BO340" s="36">
        <f t="shared" si="385"/>
        <v>0</v>
      </c>
      <c r="BP340" s="80">
        <f t="shared" si="386"/>
        <v>0</v>
      </c>
      <c r="BQ340" s="9">
        <f t="shared" si="387"/>
        <v>0</v>
      </c>
      <c r="BR340" s="28">
        <f t="shared" si="388"/>
        <v>0</v>
      </c>
      <c r="BS340" s="28">
        <f t="shared" si="389"/>
        <v>0</v>
      </c>
      <c r="BT340" s="28">
        <f t="shared" si="390"/>
        <v>0</v>
      </c>
      <c r="BU340" s="28">
        <f t="shared" si="391"/>
        <v>0</v>
      </c>
      <c r="BV340" s="28">
        <f t="shared" si="392"/>
        <v>0</v>
      </c>
      <c r="BW340" s="36">
        <f t="shared" si="393"/>
        <v>0</v>
      </c>
      <c r="BX340" s="80">
        <f t="shared" si="394"/>
        <v>0</v>
      </c>
      <c r="BY340" s="9">
        <f t="shared" si="395"/>
        <v>0</v>
      </c>
      <c r="BZ340" s="28">
        <f t="shared" si="396"/>
        <v>0</v>
      </c>
      <c r="CA340" s="28">
        <f t="shared" si="397"/>
        <v>0</v>
      </c>
      <c r="CB340" s="28">
        <f t="shared" si="398"/>
        <v>0</v>
      </c>
      <c r="CC340" s="28">
        <f t="shared" si="399"/>
        <v>0</v>
      </c>
      <c r="CD340" s="28">
        <f t="shared" si="400"/>
        <v>0</v>
      </c>
      <c r="CE340" s="36">
        <f t="shared" si="401"/>
        <v>0</v>
      </c>
      <c r="CF340" s="80">
        <f t="shared" si="402"/>
        <v>0</v>
      </c>
      <c r="CG340" s="9">
        <f t="shared" si="403"/>
        <v>0</v>
      </c>
      <c r="CH340" s="28">
        <f t="shared" si="404"/>
        <v>0</v>
      </c>
      <c r="CI340" s="28">
        <f t="shared" si="405"/>
        <v>0</v>
      </c>
      <c r="CJ340" s="28">
        <f t="shared" si="406"/>
        <v>0</v>
      </c>
      <c r="CK340" s="28">
        <f t="shared" si="407"/>
        <v>0</v>
      </c>
      <c r="CL340" s="28">
        <f t="shared" si="408"/>
        <v>0</v>
      </c>
      <c r="CM340" s="36">
        <f t="shared" si="409"/>
        <v>0</v>
      </c>
      <c r="CN340" s="80">
        <f t="shared" si="410"/>
        <v>0</v>
      </c>
      <c r="CO340" s="9">
        <f t="shared" si="411"/>
        <v>0</v>
      </c>
      <c r="CP340" s="28">
        <f t="shared" si="412"/>
        <v>0</v>
      </c>
      <c r="CQ340" s="28">
        <f t="shared" si="417"/>
        <v>0</v>
      </c>
      <c r="CR340" s="28">
        <f t="shared" si="418"/>
        <v>0</v>
      </c>
      <c r="CS340" s="28">
        <f t="shared" si="419"/>
        <v>0</v>
      </c>
      <c r="CT340" s="28">
        <f t="shared" si="420"/>
        <v>0</v>
      </c>
      <c r="CU340" s="36">
        <f t="shared" si="421"/>
        <v>0</v>
      </c>
      <c r="CV340" s="122">
        <f t="shared" si="422"/>
        <v>0</v>
      </c>
      <c r="CW340" s="125">
        <f t="shared" si="423"/>
        <v>0</v>
      </c>
      <c r="CX340" s="138">
        <f t="shared" si="424"/>
        <v>0</v>
      </c>
    </row>
    <row r="341" spans="2:102" x14ac:dyDescent="0.3">
      <c r="B341" s="86">
        <v>314</v>
      </c>
      <c r="C341" s="155">
        <f t="shared" si="344"/>
        <v>0</v>
      </c>
      <c r="D341" s="10">
        <f t="shared" si="345"/>
        <v>0</v>
      </c>
      <c r="E341" s="10">
        <f t="shared" si="346"/>
        <v>0</v>
      </c>
      <c r="F341" s="10">
        <f t="shared" si="347"/>
        <v>0</v>
      </c>
      <c r="G341" s="10">
        <f t="shared" si="348"/>
        <v>0</v>
      </c>
      <c r="H341" s="10">
        <f t="shared" si="342"/>
        <v>0</v>
      </c>
      <c r="I341" s="146">
        <f t="shared" si="413"/>
        <v>0</v>
      </c>
      <c r="J341" s="147">
        <f t="shared" si="414"/>
        <v>0</v>
      </c>
      <c r="S341" s="86">
        <v>314</v>
      </c>
      <c r="T341" s="9">
        <f t="shared" si="349"/>
        <v>0</v>
      </c>
      <c r="U341" s="10">
        <f t="shared" si="350"/>
        <v>0</v>
      </c>
      <c r="V341" s="10">
        <f t="shared" si="351"/>
        <v>0</v>
      </c>
      <c r="W341" s="10">
        <f t="shared" si="352"/>
        <v>0</v>
      </c>
      <c r="X341" s="10">
        <f t="shared" si="353"/>
        <v>0</v>
      </c>
      <c r="Y341" s="10">
        <f t="shared" si="354"/>
        <v>0</v>
      </c>
      <c r="Z341" s="10">
        <f t="shared" si="355"/>
        <v>0</v>
      </c>
      <c r="AA341" s="16">
        <f t="shared" si="356"/>
        <v>0</v>
      </c>
      <c r="AB341" s="6"/>
      <c r="AC341" s="9">
        <f t="shared" si="357"/>
        <v>0</v>
      </c>
      <c r="AD341" s="10">
        <f t="shared" si="358"/>
        <v>0</v>
      </c>
      <c r="AE341" s="10">
        <f t="shared" si="359"/>
        <v>0</v>
      </c>
      <c r="AF341" s="10">
        <f t="shared" si="360"/>
        <v>0</v>
      </c>
      <c r="AG341" s="10">
        <f t="shared" si="361"/>
        <v>0</v>
      </c>
      <c r="AH341" s="10">
        <f t="shared" si="362"/>
        <v>0</v>
      </c>
      <c r="AI341" s="10">
        <f t="shared" si="363"/>
        <v>0</v>
      </c>
      <c r="AJ341" s="16">
        <f t="shared" si="364"/>
        <v>0</v>
      </c>
      <c r="AK341" s="6"/>
      <c r="AL341" s="9">
        <f t="shared" si="365"/>
        <v>0</v>
      </c>
      <c r="AM341" s="10">
        <f t="shared" si="366"/>
        <v>0</v>
      </c>
      <c r="AN341" s="10">
        <f t="shared" si="367"/>
        <v>0</v>
      </c>
      <c r="AO341" s="10">
        <f t="shared" si="368"/>
        <v>0</v>
      </c>
      <c r="AP341" s="10">
        <f t="shared" si="369"/>
        <v>0</v>
      </c>
      <c r="AQ341" s="10">
        <f t="shared" si="370"/>
        <v>0</v>
      </c>
      <c r="AR341" s="10">
        <f t="shared" si="371"/>
        <v>0</v>
      </c>
      <c r="AS341" s="16">
        <f t="shared" si="372"/>
        <v>0</v>
      </c>
      <c r="AU341" s="2"/>
      <c r="AV341" s="2"/>
      <c r="AW341" s="2"/>
      <c r="AX341" s="2"/>
      <c r="AY341" s="9">
        <f t="shared" si="373"/>
        <v>0</v>
      </c>
      <c r="AZ341" s="31">
        <f t="shared" si="374"/>
        <v>0</v>
      </c>
      <c r="BA341" s="31">
        <f t="shared" si="343"/>
        <v>0</v>
      </c>
      <c r="BB341" s="10">
        <f t="shared" si="415"/>
        <v>0</v>
      </c>
      <c r="BC341" s="28">
        <f t="shared" si="375"/>
        <v>0</v>
      </c>
      <c r="BD341" s="10">
        <f t="shared" si="376"/>
        <v>0</v>
      </c>
      <c r="BE341" s="10">
        <f t="shared" si="416"/>
        <v>0</v>
      </c>
      <c r="BF341" s="44">
        <f t="shared" si="377"/>
        <v>0</v>
      </c>
      <c r="BG341" s="80">
        <f t="shared" si="378"/>
        <v>0</v>
      </c>
      <c r="BH341" s="118"/>
      <c r="BI341" s="9">
        <f t="shared" si="379"/>
        <v>0</v>
      </c>
      <c r="BJ341" s="28">
        <f t="shared" si="380"/>
        <v>0</v>
      </c>
      <c r="BK341" s="28">
        <f t="shared" si="381"/>
        <v>0</v>
      </c>
      <c r="BL341" s="28">
        <f t="shared" si="382"/>
        <v>0</v>
      </c>
      <c r="BM341" s="28">
        <f t="shared" si="383"/>
        <v>0</v>
      </c>
      <c r="BN341" s="28">
        <f t="shared" si="384"/>
        <v>0</v>
      </c>
      <c r="BO341" s="36">
        <f t="shared" si="385"/>
        <v>0</v>
      </c>
      <c r="BP341" s="80">
        <f t="shared" si="386"/>
        <v>0</v>
      </c>
      <c r="BQ341" s="9">
        <f t="shared" si="387"/>
        <v>0</v>
      </c>
      <c r="BR341" s="28">
        <f t="shared" si="388"/>
        <v>0</v>
      </c>
      <c r="BS341" s="28">
        <f t="shared" si="389"/>
        <v>0</v>
      </c>
      <c r="BT341" s="28">
        <f t="shared" si="390"/>
        <v>0</v>
      </c>
      <c r="BU341" s="28">
        <f t="shared" si="391"/>
        <v>0</v>
      </c>
      <c r="BV341" s="28">
        <f t="shared" si="392"/>
        <v>0</v>
      </c>
      <c r="BW341" s="36">
        <f t="shared" si="393"/>
        <v>0</v>
      </c>
      <c r="BX341" s="80">
        <f t="shared" si="394"/>
        <v>0</v>
      </c>
      <c r="BY341" s="9">
        <f t="shared" si="395"/>
        <v>0</v>
      </c>
      <c r="BZ341" s="28">
        <f t="shared" si="396"/>
        <v>0</v>
      </c>
      <c r="CA341" s="28">
        <f t="shared" si="397"/>
        <v>0</v>
      </c>
      <c r="CB341" s="28">
        <f t="shared" si="398"/>
        <v>0</v>
      </c>
      <c r="CC341" s="28">
        <f t="shared" si="399"/>
        <v>0</v>
      </c>
      <c r="CD341" s="28">
        <f t="shared" si="400"/>
        <v>0</v>
      </c>
      <c r="CE341" s="36">
        <f t="shared" si="401"/>
        <v>0</v>
      </c>
      <c r="CF341" s="80">
        <f t="shared" si="402"/>
        <v>0</v>
      </c>
      <c r="CG341" s="9">
        <f t="shared" si="403"/>
        <v>0</v>
      </c>
      <c r="CH341" s="28">
        <f t="shared" si="404"/>
        <v>0</v>
      </c>
      <c r="CI341" s="28">
        <f t="shared" si="405"/>
        <v>0</v>
      </c>
      <c r="CJ341" s="28">
        <f t="shared" si="406"/>
        <v>0</v>
      </c>
      <c r="CK341" s="28">
        <f t="shared" si="407"/>
        <v>0</v>
      </c>
      <c r="CL341" s="28">
        <f t="shared" si="408"/>
        <v>0</v>
      </c>
      <c r="CM341" s="36">
        <f t="shared" si="409"/>
        <v>0</v>
      </c>
      <c r="CN341" s="80">
        <f t="shared" si="410"/>
        <v>0</v>
      </c>
      <c r="CO341" s="9">
        <f t="shared" si="411"/>
        <v>0</v>
      </c>
      <c r="CP341" s="28">
        <f t="shared" si="412"/>
        <v>0</v>
      </c>
      <c r="CQ341" s="28">
        <f t="shared" si="417"/>
        <v>0</v>
      </c>
      <c r="CR341" s="28">
        <f t="shared" si="418"/>
        <v>0</v>
      </c>
      <c r="CS341" s="28">
        <f t="shared" si="419"/>
        <v>0</v>
      </c>
      <c r="CT341" s="28">
        <f t="shared" si="420"/>
        <v>0</v>
      </c>
      <c r="CU341" s="36">
        <f t="shared" si="421"/>
        <v>0</v>
      </c>
      <c r="CV341" s="122">
        <f t="shared" si="422"/>
        <v>0</v>
      </c>
      <c r="CW341" s="125">
        <f t="shared" si="423"/>
        <v>0</v>
      </c>
      <c r="CX341" s="138">
        <f t="shared" si="424"/>
        <v>0</v>
      </c>
    </row>
    <row r="342" spans="2:102" x14ac:dyDescent="0.3">
      <c r="B342" s="86">
        <v>315</v>
      </c>
      <c r="C342" s="155">
        <f t="shared" si="344"/>
        <v>0</v>
      </c>
      <c r="D342" s="10">
        <f t="shared" si="345"/>
        <v>0</v>
      </c>
      <c r="E342" s="10">
        <f t="shared" si="346"/>
        <v>0</v>
      </c>
      <c r="F342" s="10">
        <f t="shared" si="347"/>
        <v>0</v>
      </c>
      <c r="G342" s="10">
        <f t="shared" si="348"/>
        <v>0</v>
      </c>
      <c r="H342" s="10">
        <f t="shared" si="342"/>
        <v>0</v>
      </c>
      <c r="I342" s="146">
        <f t="shared" si="413"/>
        <v>0</v>
      </c>
      <c r="J342" s="147">
        <f t="shared" si="414"/>
        <v>0</v>
      </c>
      <c r="S342" s="86">
        <v>315</v>
      </c>
      <c r="T342" s="9">
        <f t="shared" si="349"/>
        <v>0</v>
      </c>
      <c r="U342" s="10">
        <f t="shared" si="350"/>
        <v>0</v>
      </c>
      <c r="V342" s="10">
        <f t="shared" si="351"/>
        <v>0</v>
      </c>
      <c r="W342" s="10">
        <f t="shared" si="352"/>
        <v>0</v>
      </c>
      <c r="X342" s="10">
        <f t="shared" si="353"/>
        <v>0</v>
      </c>
      <c r="Y342" s="10">
        <f t="shared" si="354"/>
        <v>0</v>
      </c>
      <c r="Z342" s="10">
        <f t="shared" si="355"/>
        <v>0</v>
      </c>
      <c r="AA342" s="16">
        <f t="shared" si="356"/>
        <v>0</v>
      </c>
      <c r="AB342" s="6"/>
      <c r="AC342" s="9">
        <f t="shared" si="357"/>
        <v>0</v>
      </c>
      <c r="AD342" s="10">
        <f t="shared" si="358"/>
        <v>0</v>
      </c>
      <c r="AE342" s="10">
        <f t="shared" si="359"/>
        <v>0</v>
      </c>
      <c r="AF342" s="10">
        <f t="shared" si="360"/>
        <v>0</v>
      </c>
      <c r="AG342" s="10">
        <f t="shared" si="361"/>
        <v>0</v>
      </c>
      <c r="AH342" s="10">
        <f t="shared" si="362"/>
        <v>0</v>
      </c>
      <c r="AI342" s="10">
        <f t="shared" si="363"/>
        <v>0</v>
      </c>
      <c r="AJ342" s="16">
        <f t="shared" si="364"/>
        <v>0</v>
      </c>
      <c r="AK342" s="6"/>
      <c r="AL342" s="9">
        <f t="shared" si="365"/>
        <v>0</v>
      </c>
      <c r="AM342" s="10">
        <f t="shared" si="366"/>
        <v>0</v>
      </c>
      <c r="AN342" s="10">
        <f t="shared" si="367"/>
        <v>0</v>
      </c>
      <c r="AO342" s="10">
        <f t="shared" si="368"/>
        <v>0</v>
      </c>
      <c r="AP342" s="10">
        <f t="shared" si="369"/>
        <v>0</v>
      </c>
      <c r="AQ342" s="10">
        <f t="shared" si="370"/>
        <v>0</v>
      </c>
      <c r="AR342" s="10">
        <f t="shared" si="371"/>
        <v>0</v>
      </c>
      <c r="AS342" s="16">
        <f t="shared" si="372"/>
        <v>0</v>
      </c>
      <c r="AU342" s="2"/>
      <c r="AV342" s="2"/>
      <c r="AW342" s="2"/>
      <c r="AX342" s="2"/>
      <c r="AY342" s="9">
        <f t="shared" si="373"/>
        <v>0</v>
      </c>
      <c r="AZ342" s="31">
        <f t="shared" si="374"/>
        <v>0</v>
      </c>
      <c r="BA342" s="31">
        <f t="shared" si="343"/>
        <v>0</v>
      </c>
      <c r="BB342" s="10">
        <f t="shared" si="415"/>
        <v>0</v>
      </c>
      <c r="BC342" s="28">
        <f t="shared" si="375"/>
        <v>0</v>
      </c>
      <c r="BD342" s="10">
        <f t="shared" si="376"/>
        <v>0</v>
      </c>
      <c r="BE342" s="10">
        <f t="shared" si="416"/>
        <v>0</v>
      </c>
      <c r="BF342" s="44">
        <f t="shared" si="377"/>
        <v>0</v>
      </c>
      <c r="BG342" s="80">
        <f t="shared" si="378"/>
        <v>0</v>
      </c>
      <c r="BH342" s="118"/>
      <c r="BI342" s="9">
        <f t="shared" si="379"/>
        <v>0</v>
      </c>
      <c r="BJ342" s="28">
        <f t="shared" si="380"/>
        <v>0</v>
      </c>
      <c r="BK342" s="28">
        <f t="shared" si="381"/>
        <v>0</v>
      </c>
      <c r="BL342" s="28">
        <f t="shared" si="382"/>
        <v>0</v>
      </c>
      <c r="BM342" s="28">
        <f t="shared" si="383"/>
        <v>0</v>
      </c>
      <c r="BN342" s="28">
        <f t="shared" si="384"/>
        <v>0</v>
      </c>
      <c r="BO342" s="36">
        <f t="shared" si="385"/>
        <v>0</v>
      </c>
      <c r="BP342" s="80">
        <f t="shared" si="386"/>
        <v>0</v>
      </c>
      <c r="BQ342" s="9">
        <f t="shared" si="387"/>
        <v>0</v>
      </c>
      <c r="BR342" s="28">
        <f t="shared" si="388"/>
        <v>0</v>
      </c>
      <c r="BS342" s="28">
        <f t="shared" si="389"/>
        <v>0</v>
      </c>
      <c r="BT342" s="28">
        <f t="shared" si="390"/>
        <v>0</v>
      </c>
      <c r="BU342" s="28">
        <f t="shared" si="391"/>
        <v>0</v>
      </c>
      <c r="BV342" s="28">
        <f t="shared" si="392"/>
        <v>0</v>
      </c>
      <c r="BW342" s="36">
        <f t="shared" si="393"/>
        <v>0</v>
      </c>
      <c r="BX342" s="80">
        <f t="shared" si="394"/>
        <v>0</v>
      </c>
      <c r="BY342" s="9">
        <f t="shared" si="395"/>
        <v>0</v>
      </c>
      <c r="BZ342" s="28">
        <f t="shared" si="396"/>
        <v>0</v>
      </c>
      <c r="CA342" s="28">
        <f t="shared" si="397"/>
        <v>0</v>
      </c>
      <c r="CB342" s="28">
        <f t="shared" si="398"/>
        <v>0</v>
      </c>
      <c r="CC342" s="28">
        <f t="shared" si="399"/>
        <v>0</v>
      </c>
      <c r="CD342" s="28">
        <f t="shared" si="400"/>
        <v>0</v>
      </c>
      <c r="CE342" s="36">
        <f t="shared" si="401"/>
        <v>0</v>
      </c>
      <c r="CF342" s="80">
        <f t="shared" si="402"/>
        <v>0</v>
      </c>
      <c r="CG342" s="9">
        <f t="shared" si="403"/>
        <v>0</v>
      </c>
      <c r="CH342" s="28">
        <f t="shared" si="404"/>
        <v>0</v>
      </c>
      <c r="CI342" s="28">
        <f t="shared" si="405"/>
        <v>0</v>
      </c>
      <c r="CJ342" s="28">
        <f t="shared" si="406"/>
        <v>0</v>
      </c>
      <c r="CK342" s="28">
        <f t="shared" si="407"/>
        <v>0</v>
      </c>
      <c r="CL342" s="28">
        <f t="shared" si="408"/>
        <v>0</v>
      </c>
      <c r="CM342" s="36">
        <f t="shared" si="409"/>
        <v>0</v>
      </c>
      <c r="CN342" s="80">
        <f t="shared" si="410"/>
        <v>0</v>
      </c>
      <c r="CO342" s="9">
        <f t="shared" si="411"/>
        <v>0</v>
      </c>
      <c r="CP342" s="28">
        <f t="shared" si="412"/>
        <v>0</v>
      </c>
      <c r="CQ342" s="28">
        <f t="shared" si="417"/>
        <v>0</v>
      </c>
      <c r="CR342" s="28">
        <f t="shared" si="418"/>
        <v>0</v>
      </c>
      <c r="CS342" s="28">
        <f t="shared" si="419"/>
        <v>0</v>
      </c>
      <c r="CT342" s="28">
        <f t="shared" si="420"/>
        <v>0</v>
      </c>
      <c r="CU342" s="36">
        <f t="shared" si="421"/>
        <v>0</v>
      </c>
      <c r="CV342" s="122">
        <f t="shared" si="422"/>
        <v>0</v>
      </c>
      <c r="CW342" s="125">
        <f t="shared" si="423"/>
        <v>0</v>
      </c>
      <c r="CX342" s="138">
        <f t="shared" si="424"/>
        <v>0</v>
      </c>
    </row>
    <row r="343" spans="2:102" x14ac:dyDescent="0.3">
      <c r="B343" s="86">
        <v>316</v>
      </c>
      <c r="C343" s="155">
        <f t="shared" si="344"/>
        <v>0</v>
      </c>
      <c r="D343" s="10">
        <f t="shared" si="345"/>
        <v>0</v>
      </c>
      <c r="E343" s="10">
        <f t="shared" si="346"/>
        <v>0</v>
      </c>
      <c r="F343" s="10">
        <f t="shared" si="347"/>
        <v>0</v>
      </c>
      <c r="G343" s="10">
        <f t="shared" si="348"/>
        <v>0</v>
      </c>
      <c r="H343" s="10">
        <f t="shared" si="342"/>
        <v>0</v>
      </c>
      <c r="I343" s="146">
        <f t="shared" si="413"/>
        <v>0</v>
      </c>
      <c r="J343" s="147">
        <f t="shared" si="414"/>
        <v>0</v>
      </c>
      <c r="S343" s="86">
        <v>316</v>
      </c>
      <c r="T343" s="9">
        <f t="shared" si="349"/>
        <v>0</v>
      </c>
      <c r="U343" s="10">
        <f t="shared" si="350"/>
        <v>0</v>
      </c>
      <c r="V343" s="10">
        <f t="shared" si="351"/>
        <v>0</v>
      </c>
      <c r="W343" s="10">
        <f t="shared" si="352"/>
        <v>0</v>
      </c>
      <c r="X343" s="10">
        <f t="shared" si="353"/>
        <v>0</v>
      </c>
      <c r="Y343" s="10">
        <f t="shared" si="354"/>
        <v>0</v>
      </c>
      <c r="Z343" s="10">
        <f t="shared" si="355"/>
        <v>0</v>
      </c>
      <c r="AA343" s="16">
        <f t="shared" si="356"/>
        <v>0</v>
      </c>
      <c r="AB343" s="6"/>
      <c r="AC343" s="9">
        <f t="shared" si="357"/>
        <v>0</v>
      </c>
      <c r="AD343" s="10">
        <f t="shared" si="358"/>
        <v>0</v>
      </c>
      <c r="AE343" s="10">
        <f t="shared" si="359"/>
        <v>0</v>
      </c>
      <c r="AF343" s="10">
        <f t="shared" si="360"/>
        <v>0</v>
      </c>
      <c r="AG343" s="10">
        <f t="shared" si="361"/>
        <v>0</v>
      </c>
      <c r="AH343" s="10">
        <f t="shared" si="362"/>
        <v>0</v>
      </c>
      <c r="AI343" s="10">
        <f t="shared" si="363"/>
        <v>0</v>
      </c>
      <c r="AJ343" s="16">
        <f t="shared" si="364"/>
        <v>0</v>
      </c>
      <c r="AK343" s="6"/>
      <c r="AL343" s="9">
        <f t="shared" si="365"/>
        <v>0</v>
      </c>
      <c r="AM343" s="10">
        <f t="shared" si="366"/>
        <v>0</v>
      </c>
      <c r="AN343" s="10">
        <f t="shared" si="367"/>
        <v>0</v>
      </c>
      <c r="AO343" s="10">
        <f t="shared" si="368"/>
        <v>0</v>
      </c>
      <c r="AP343" s="10">
        <f t="shared" si="369"/>
        <v>0</v>
      </c>
      <c r="AQ343" s="10">
        <f t="shared" si="370"/>
        <v>0</v>
      </c>
      <c r="AR343" s="10">
        <f t="shared" si="371"/>
        <v>0</v>
      </c>
      <c r="AS343" s="16">
        <f t="shared" si="372"/>
        <v>0</v>
      </c>
      <c r="AU343" s="2"/>
      <c r="AV343" s="2"/>
      <c r="AW343" s="2"/>
      <c r="AX343" s="2"/>
      <c r="AY343" s="9">
        <f t="shared" si="373"/>
        <v>0</v>
      </c>
      <c r="AZ343" s="31">
        <f t="shared" si="374"/>
        <v>0</v>
      </c>
      <c r="BA343" s="31">
        <f t="shared" si="343"/>
        <v>0</v>
      </c>
      <c r="BB343" s="10">
        <f t="shared" si="415"/>
        <v>0</v>
      </c>
      <c r="BC343" s="28">
        <f t="shared" si="375"/>
        <v>0</v>
      </c>
      <c r="BD343" s="10">
        <f t="shared" si="376"/>
        <v>0</v>
      </c>
      <c r="BE343" s="10">
        <f t="shared" si="416"/>
        <v>0</v>
      </c>
      <c r="BF343" s="44">
        <f t="shared" si="377"/>
        <v>0</v>
      </c>
      <c r="BG343" s="80">
        <f t="shared" si="378"/>
        <v>0</v>
      </c>
      <c r="BH343" s="118"/>
      <c r="BI343" s="9">
        <f t="shared" si="379"/>
        <v>0</v>
      </c>
      <c r="BJ343" s="28">
        <f t="shared" si="380"/>
        <v>0</v>
      </c>
      <c r="BK343" s="28">
        <f t="shared" si="381"/>
        <v>0</v>
      </c>
      <c r="BL343" s="28">
        <f t="shared" si="382"/>
        <v>0</v>
      </c>
      <c r="BM343" s="28">
        <f t="shared" si="383"/>
        <v>0</v>
      </c>
      <c r="BN343" s="28">
        <f t="shared" si="384"/>
        <v>0</v>
      </c>
      <c r="BO343" s="36">
        <f t="shared" si="385"/>
        <v>0</v>
      </c>
      <c r="BP343" s="80">
        <f t="shared" si="386"/>
        <v>0</v>
      </c>
      <c r="BQ343" s="9">
        <f t="shared" si="387"/>
        <v>0</v>
      </c>
      <c r="BR343" s="28">
        <f t="shared" si="388"/>
        <v>0</v>
      </c>
      <c r="BS343" s="28">
        <f t="shared" si="389"/>
        <v>0</v>
      </c>
      <c r="BT343" s="28">
        <f t="shared" si="390"/>
        <v>0</v>
      </c>
      <c r="BU343" s="28">
        <f t="shared" si="391"/>
        <v>0</v>
      </c>
      <c r="BV343" s="28">
        <f t="shared" si="392"/>
        <v>0</v>
      </c>
      <c r="BW343" s="36">
        <f t="shared" si="393"/>
        <v>0</v>
      </c>
      <c r="BX343" s="80">
        <f t="shared" si="394"/>
        <v>0</v>
      </c>
      <c r="BY343" s="9">
        <f t="shared" si="395"/>
        <v>0</v>
      </c>
      <c r="BZ343" s="28">
        <f t="shared" si="396"/>
        <v>0</v>
      </c>
      <c r="CA343" s="28">
        <f t="shared" si="397"/>
        <v>0</v>
      </c>
      <c r="CB343" s="28">
        <f t="shared" si="398"/>
        <v>0</v>
      </c>
      <c r="CC343" s="28">
        <f t="shared" si="399"/>
        <v>0</v>
      </c>
      <c r="CD343" s="28">
        <f t="shared" si="400"/>
        <v>0</v>
      </c>
      <c r="CE343" s="36">
        <f t="shared" si="401"/>
        <v>0</v>
      </c>
      <c r="CF343" s="80">
        <f t="shared" si="402"/>
        <v>0</v>
      </c>
      <c r="CG343" s="9">
        <f t="shared" si="403"/>
        <v>0</v>
      </c>
      <c r="CH343" s="28">
        <f t="shared" si="404"/>
        <v>0</v>
      </c>
      <c r="CI343" s="28">
        <f t="shared" si="405"/>
        <v>0</v>
      </c>
      <c r="CJ343" s="28">
        <f t="shared" si="406"/>
        <v>0</v>
      </c>
      <c r="CK343" s="28">
        <f t="shared" si="407"/>
        <v>0</v>
      </c>
      <c r="CL343" s="28">
        <f t="shared" si="408"/>
        <v>0</v>
      </c>
      <c r="CM343" s="36">
        <f t="shared" si="409"/>
        <v>0</v>
      </c>
      <c r="CN343" s="80">
        <f t="shared" si="410"/>
        <v>0</v>
      </c>
      <c r="CO343" s="9">
        <f t="shared" si="411"/>
        <v>0</v>
      </c>
      <c r="CP343" s="28">
        <f t="shared" si="412"/>
        <v>0</v>
      </c>
      <c r="CQ343" s="28">
        <f t="shared" si="417"/>
        <v>0</v>
      </c>
      <c r="CR343" s="28">
        <f t="shared" si="418"/>
        <v>0</v>
      </c>
      <c r="CS343" s="28">
        <f t="shared" si="419"/>
        <v>0</v>
      </c>
      <c r="CT343" s="28">
        <f t="shared" si="420"/>
        <v>0</v>
      </c>
      <c r="CU343" s="36">
        <f t="shared" si="421"/>
        <v>0</v>
      </c>
      <c r="CV343" s="122">
        <f t="shared" si="422"/>
        <v>0</v>
      </c>
      <c r="CW343" s="125">
        <f t="shared" si="423"/>
        <v>0</v>
      </c>
      <c r="CX343" s="138">
        <f t="shared" si="424"/>
        <v>0</v>
      </c>
    </row>
    <row r="344" spans="2:102" x14ac:dyDescent="0.3">
      <c r="B344" s="86">
        <v>317</v>
      </c>
      <c r="C344" s="155">
        <f t="shared" si="344"/>
        <v>0</v>
      </c>
      <c r="D344" s="10">
        <f t="shared" si="345"/>
        <v>0</v>
      </c>
      <c r="E344" s="10">
        <f t="shared" si="346"/>
        <v>0</v>
      </c>
      <c r="F344" s="10">
        <f t="shared" si="347"/>
        <v>0</v>
      </c>
      <c r="G344" s="10">
        <f t="shared" si="348"/>
        <v>0</v>
      </c>
      <c r="H344" s="10">
        <f t="shared" si="342"/>
        <v>0</v>
      </c>
      <c r="I344" s="146">
        <f t="shared" si="413"/>
        <v>0</v>
      </c>
      <c r="J344" s="147">
        <f t="shared" si="414"/>
        <v>0</v>
      </c>
      <c r="S344" s="86">
        <v>317</v>
      </c>
      <c r="T344" s="9">
        <f t="shared" si="349"/>
        <v>0</v>
      </c>
      <c r="U344" s="10">
        <f t="shared" si="350"/>
        <v>0</v>
      </c>
      <c r="V344" s="10">
        <f t="shared" si="351"/>
        <v>0</v>
      </c>
      <c r="W344" s="10">
        <f t="shared" si="352"/>
        <v>0</v>
      </c>
      <c r="X344" s="10">
        <f t="shared" si="353"/>
        <v>0</v>
      </c>
      <c r="Y344" s="10">
        <f t="shared" si="354"/>
        <v>0</v>
      </c>
      <c r="Z344" s="10">
        <f t="shared" si="355"/>
        <v>0</v>
      </c>
      <c r="AA344" s="16">
        <f t="shared" si="356"/>
        <v>0</v>
      </c>
      <c r="AB344" s="6"/>
      <c r="AC344" s="9">
        <f t="shared" si="357"/>
        <v>0</v>
      </c>
      <c r="AD344" s="10">
        <f t="shared" si="358"/>
        <v>0</v>
      </c>
      <c r="AE344" s="10">
        <f t="shared" si="359"/>
        <v>0</v>
      </c>
      <c r="AF344" s="10">
        <f t="shared" si="360"/>
        <v>0</v>
      </c>
      <c r="AG344" s="10">
        <f t="shared" si="361"/>
        <v>0</v>
      </c>
      <c r="AH344" s="10">
        <f t="shared" si="362"/>
        <v>0</v>
      </c>
      <c r="AI344" s="10">
        <f t="shared" si="363"/>
        <v>0</v>
      </c>
      <c r="AJ344" s="16">
        <f t="shared" si="364"/>
        <v>0</v>
      </c>
      <c r="AK344" s="6"/>
      <c r="AL344" s="9">
        <f t="shared" si="365"/>
        <v>0</v>
      </c>
      <c r="AM344" s="10">
        <f t="shared" si="366"/>
        <v>0</v>
      </c>
      <c r="AN344" s="10">
        <f t="shared" si="367"/>
        <v>0</v>
      </c>
      <c r="AO344" s="10">
        <f t="shared" si="368"/>
        <v>0</v>
      </c>
      <c r="AP344" s="10">
        <f t="shared" si="369"/>
        <v>0</v>
      </c>
      <c r="AQ344" s="10">
        <f t="shared" si="370"/>
        <v>0</v>
      </c>
      <c r="AR344" s="10">
        <f t="shared" si="371"/>
        <v>0</v>
      </c>
      <c r="AS344" s="16">
        <f t="shared" si="372"/>
        <v>0</v>
      </c>
      <c r="AU344" s="2"/>
      <c r="AV344" s="2"/>
      <c r="AW344" s="2"/>
      <c r="AX344" s="2"/>
      <c r="AY344" s="9">
        <f t="shared" si="373"/>
        <v>0</v>
      </c>
      <c r="AZ344" s="31">
        <f t="shared" si="374"/>
        <v>0</v>
      </c>
      <c r="BA344" s="31">
        <f t="shared" si="343"/>
        <v>0</v>
      </c>
      <c r="BB344" s="10">
        <f t="shared" si="415"/>
        <v>0</v>
      </c>
      <c r="BC344" s="28">
        <f t="shared" si="375"/>
        <v>0</v>
      </c>
      <c r="BD344" s="10">
        <f t="shared" si="376"/>
        <v>0</v>
      </c>
      <c r="BE344" s="10">
        <f t="shared" si="416"/>
        <v>0</v>
      </c>
      <c r="BF344" s="44">
        <f t="shared" si="377"/>
        <v>0</v>
      </c>
      <c r="BG344" s="80">
        <f t="shared" si="378"/>
        <v>0</v>
      </c>
      <c r="BH344" s="118"/>
      <c r="BI344" s="9">
        <f t="shared" si="379"/>
        <v>0</v>
      </c>
      <c r="BJ344" s="28">
        <f t="shared" si="380"/>
        <v>0</v>
      </c>
      <c r="BK344" s="28">
        <f t="shared" si="381"/>
        <v>0</v>
      </c>
      <c r="BL344" s="28">
        <f t="shared" si="382"/>
        <v>0</v>
      </c>
      <c r="BM344" s="28">
        <f t="shared" si="383"/>
        <v>0</v>
      </c>
      <c r="BN344" s="28">
        <f t="shared" si="384"/>
        <v>0</v>
      </c>
      <c r="BO344" s="36">
        <f t="shared" si="385"/>
        <v>0</v>
      </c>
      <c r="BP344" s="80">
        <f t="shared" si="386"/>
        <v>0</v>
      </c>
      <c r="BQ344" s="9">
        <f t="shared" si="387"/>
        <v>0</v>
      </c>
      <c r="BR344" s="28">
        <f t="shared" si="388"/>
        <v>0</v>
      </c>
      <c r="BS344" s="28">
        <f t="shared" si="389"/>
        <v>0</v>
      </c>
      <c r="BT344" s="28">
        <f t="shared" si="390"/>
        <v>0</v>
      </c>
      <c r="BU344" s="28">
        <f t="shared" si="391"/>
        <v>0</v>
      </c>
      <c r="BV344" s="28">
        <f t="shared" si="392"/>
        <v>0</v>
      </c>
      <c r="BW344" s="36">
        <f t="shared" si="393"/>
        <v>0</v>
      </c>
      <c r="BX344" s="80">
        <f t="shared" si="394"/>
        <v>0</v>
      </c>
      <c r="BY344" s="9">
        <f t="shared" si="395"/>
        <v>0</v>
      </c>
      <c r="BZ344" s="28">
        <f t="shared" si="396"/>
        <v>0</v>
      </c>
      <c r="CA344" s="28">
        <f t="shared" si="397"/>
        <v>0</v>
      </c>
      <c r="CB344" s="28">
        <f t="shared" si="398"/>
        <v>0</v>
      </c>
      <c r="CC344" s="28">
        <f t="shared" si="399"/>
        <v>0</v>
      </c>
      <c r="CD344" s="28">
        <f t="shared" si="400"/>
        <v>0</v>
      </c>
      <c r="CE344" s="36">
        <f t="shared" si="401"/>
        <v>0</v>
      </c>
      <c r="CF344" s="80">
        <f t="shared" si="402"/>
        <v>0</v>
      </c>
      <c r="CG344" s="9">
        <f t="shared" si="403"/>
        <v>0</v>
      </c>
      <c r="CH344" s="28">
        <f t="shared" si="404"/>
        <v>0</v>
      </c>
      <c r="CI344" s="28">
        <f t="shared" si="405"/>
        <v>0</v>
      </c>
      <c r="CJ344" s="28">
        <f t="shared" si="406"/>
        <v>0</v>
      </c>
      <c r="CK344" s="28">
        <f t="shared" si="407"/>
        <v>0</v>
      </c>
      <c r="CL344" s="28">
        <f t="shared" si="408"/>
        <v>0</v>
      </c>
      <c r="CM344" s="36">
        <f t="shared" si="409"/>
        <v>0</v>
      </c>
      <c r="CN344" s="80">
        <f t="shared" si="410"/>
        <v>0</v>
      </c>
      <c r="CO344" s="9">
        <f t="shared" si="411"/>
        <v>0</v>
      </c>
      <c r="CP344" s="28">
        <f t="shared" si="412"/>
        <v>0</v>
      </c>
      <c r="CQ344" s="28">
        <f t="shared" si="417"/>
        <v>0</v>
      </c>
      <c r="CR344" s="28">
        <f t="shared" si="418"/>
        <v>0</v>
      </c>
      <c r="CS344" s="28">
        <f t="shared" si="419"/>
        <v>0</v>
      </c>
      <c r="CT344" s="28">
        <f t="shared" si="420"/>
        <v>0</v>
      </c>
      <c r="CU344" s="36">
        <f t="shared" si="421"/>
        <v>0</v>
      </c>
      <c r="CV344" s="122">
        <f t="shared" si="422"/>
        <v>0</v>
      </c>
      <c r="CW344" s="125">
        <f t="shared" si="423"/>
        <v>0</v>
      </c>
      <c r="CX344" s="138">
        <f t="shared" si="424"/>
        <v>0</v>
      </c>
    </row>
    <row r="345" spans="2:102" x14ac:dyDescent="0.3">
      <c r="B345" s="86">
        <v>318</v>
      </c>
      <c r="C345" s="155">
        <f t="shared" si="344"/>
        <v>0</v>
      </c>
      <c r="D345" s="10">
        <f t="shared" si="345"/>
        <v>0</v>
      </c>
      <c r="E345" s="10">
        <f t="shared" si="346"/>
        <v>0</v>
      </c>
      <c r="F345" s="10">
        <f t="shared" si="347"/>
        <v>0</v>
      </c>
      <c r="G345" s="10">
        <f t="shared" si="348"/>
        <v>0</v>
      </c>
      <c r="H345" s="10">
        <f t="shared" si="342"/>
        <v>0</v>
      </c>
      <c r="I345" s="146">
        <f t="shared" si="413"/>
        <v>0</v>
      </c>
      <c r="J345" s="147">
        <f t="shared" si="414"/>
        <v>0</v>
      </c>
      <c r="S345" s="86">
        <v>318</v>
      </c>
      <c r="T345" s="9">
        <f t="shared" si="349"/>
        <v>0</v>
      </c>
      <c r="U345" s="10">
        <f t="shared" si="350"/>
        <v>0</v>
      </c>
      <c r="V345" s="10">
        <f t="shared" si="351"/>
        <v>0</v>
      </c>
      <c r="W345" s="10">
        <f t="shared" si="352"/>
        <v>0</v>
      </c>
      <c r="X345" s="10">
        <f t="shared" si="353"/>
        <v>0</v>
      </c>
      <c r="Y345" s="10">
        <f t="shared" si="354"/>
        <v>0</v>
      </c>
      <c r="Z345" s="10">
        <f t="shared" si="355"/>
        <v>0</v>
      </c>
      <c r="AA345" s="16">
        <f t="shared" si="356"/>
        <v>0</v>
      </c>
      <c r="AB345" s="6"/>
      <c r="AC345" s="9">
        <f t="shared" si="357"/>
        <v>0</v>
      </c>
      <c r="AD345" s="10">
        <f t="shared" si="358"/>
        <v>0</v>
      </c>
      <c r="AE345" s="10">
        <f t="shared" si="359"/>
        <v>0</v>
      </c>
      <c r="AF345" s="10">
        <f t="shared" si="360"/>
        <v>0</v>
      </c>
      <c r="AG345" s="10">
        <f t="shared" si="361"/>
        <v>0</v>
      </c>
      <c r="AH345" s="10">
        <f t="shared" si="362"/>
        <v>0</v>
      </c>
      <c r="AI345" s="10">
        <f t="shared" si="363"/>
        <v>0</v>
      </c>
      <c r="AJ345" s="16">
        <f t="shared" si="364"/>
        <v>0</v>
      </c>
      <c r="AK345" s="6"/>
      <c r="AL345" s="9">
        <f t="shared" si="365"/>
        <v>0</v>
      </c>
      <c r="AM345" s="10">
        <f t="shared" si="366"/>
        <v>0</v>
      </c>
      <c r="AN345" s="10">
        <f t="shared" si="367"/>
        <v>0</v>
      </c>
      <c r="AO345" s="10">
        <f t="shared" si="368"/>
        <v>0</v>
      </c>
      <c r="AP345" s="10">
        <f t="shared" si="369"/>
        <v>0</v>
      </c>
      <c r="AQ345" s="10">
        <f t="shared" si="370"/>
        <v>0</v>
      </c>
      <c r="AR345" s="10">
        <f t="shared" si="371"/>
        <v>0</v>
      </c>
      <c r="AS345" s="16">
        <f t="shared" si="372"/>
        <v>0</v>
      </c>
      <c r="AU345" s="2"/>
      <c r="AV345" s="2"/>
      <c r="AW345" s="2"/>
      <c r="AX345" s="2"/>
      <c r="AY345" s="9">
        <f t="shared" si="373"/>
        <v>0</v>
      </c>
      <c r="AZ345" s="31">
        <f t="shared" si="374"/>
        <v>0</v>
      </c>
      <c r="BA345" s="31">
        <f t="shared" si="343"/>
        <v>0</v>
      </c>
      <c r="BB345" s="10">
        <f t="shared" si="415"/>
        <v>0</v>
      </c>
      <c r="BC345" s="28">
        <f t="shared" si="375"/>
        <v>0</v>
      </c>
      <c r="BD345" s="10">
        <f t="shared" si="376"/>
        <v>0</v>
      </c>
      <c r="BE345" s="10">
        <f t="shared" si="416"/>
        <v>0</v>
      </c>
      <c r="BF345" s="44">
        <f t="shared" si="377"/>
        <v>0</v>
      </c>
      <c r="BG345" s="80">
        <f t="shared" si="378"/>
        <v>0</v>
      </c>
      <c r="BH345" s="118"/>
      <c r="BI345" s="9">
        <f t="shared" si="379"/>
        <v>0</v>
      </c>
      <c r="BJ345" s="28">
        <f t="shared" si="380"/>
        <v>0</v>
      </c>
      <c r="BK345" s="28">
        <f t="shared" si="381"/>
        <v>0</v>
      </c>
      <c r="BL345" s="28">
        <f t="shared" si="382"/>
        <v>0</v>
      </c>
      <c r="BM345" s="28">
        <f t="shared" si="383"/>
        <v>0</v>
      </c>
      <c r="BN345" s="28">
        <f t="shared" si="384"/>
        <v>0</v>
      </c>
      <c r="BO345" s="36">
        <f t="shared" si="385"/>
        <v>0</v>
      </c>
      <c r="BP345" s="80">
        <f t="shared" si="386"/>
        <v>0</v>
      </c>
      <c r="BQ345" s="9">
        <f t="shared" si="387"/>
        <v>0</v>
      </c>
      <c r="BR345" s="28">
        <f t="shared" si="388"/>
        <v>0</v>
      </c>
      <c r="BS345" s="28">
        <f t="shared" si="389"/>
        <v>0</v>
      </c>
      <c r="BT345" s="28">
        <f t="shared" si="390"/>
        <v>0</v>
      </c>
      <c r="BU345" s="28">
        <f t="shared" si="391"/>
        <v>0</v>
      </c>
      <c r="BV345" s="28">
        <f t="shared" si="392"/>
        <v>0</v>
      </c>
      <c r="BW345" s="36">
        <f t="shared" si="393"/>
        <v>0</v>
      </c>
      <c r="BX345" s="80">
        <f t="shared" si="394"/>
        <v>0</v>
      </c>
      <c r="BY345" s="9">
        <f t="shared" si="395"/>
        <v>0</v>
      </c>
      <c r="BZ345" s="28">
        <f t="shared" si="396"/>
        <v>0</v>
      </c>
      <c r="CA345" s="28">
        <f t="shared" si="397"/>
        <v>0</v>
      </c>
      <c r="CB345" s="28">
        <f t="shared" si="398"/>
        <v>0</v>
      </c>
      <c r="CC345" s="28">
        <f t="shared" si="399"/>
        <v>0</v>
      </c>
      <c r="CD345" s="28">
        <f t="shared" si="400"/>
        <v>0</v>
      </c>
      <c r="CE345" s="36">
        <f t="shared" si="401"/>
        <v>0</v>
      </c>
      <c r="CF345" s="80">
        <f t="shared" si="402"/>
        <v>0</v>
      </c>
      <c r="CG345" s="9">
        <f t="shared" si="403"/>
        <v>0</v>
      </c>
      <c r="CH345" s="28">
        <f t="shared" si="404"/>
        <v>0</v>
      </c>
      <c r="CI345" s="28">
        <f t="shared" si="405"/>
        <v>0</v>
      </c>
      <c r="CJ345" s="28">
        <f t="shared" si="406"/>
        <v>0</v>
      </c>
      <c r="CK345" s="28">
        <f t="shared" si="407"/>
        <v>0</v>
      </c>
      <c r="CL345" s="28">
        <f t="shared" si="408"/>
        <v>0</v>
      </c>
      <c r="CM345" s="36">
        <f t="shared" si="409"/>
        <v>0</v>
      </c>
      <c r="CN345" s="80">
        <f t="shared" si="410"/>
        <v>0</v>
      </c>
      <c r="CO345" s="9">
        <f t="shared" si="411"/>
        <v>0</v>
      </c>
      <c r="CP345" s="28">
        <f t="shared" si="412"/>
        <v>0</v>
      </c>
      <c r="CQ345" s="28">
        <f t="shared" si="417"/>
        <v>0</v>
      </c>
      <c r="CR345" s="28">
        <f t="shared" si="418"/>
        <v>0</v>
      </c>
      <c r="CS345" s="28">
        <f t="shared" si="419"/>
        <v>0</v>
      </c>
      <c r="CT345" s="28">
        <f t="shared" si="420"/>
        <v>0</v>
      </c>
      <c r="CU345" s="36">
        <f t="shared" si="421"/>
        <v>0</v>
      </c>
      <c r="CV345" s="122">
        <f t="shared" si="422"/>
        <v>0</v>
      </c>
      <c r="CW345" s="125">
        <f t="shared" si="423"/>
        <v>0</v>
      </c>
      <c r="CX345" s="138">
        <f t="shared" si="424"/>
        <v>0</v>
      </c>
    </row>
    <row r="346" spans="2:102" x14ac:dyDescent="0.3">
      <c r="B346" s="86">
        <v>319</v>
      </c>
      <c r="C346" s="155">
        <f t="shared" si="344"/>
        <v>0</v>
      </c>
      <c r="D346" s="10">
        <f t="shared" si="345"/>
        <v>0</v>
      </c>
      <c r="E346" s="10">
        <f t="shared" si="346"/>
        <v>0</v>
      </c>
      <c r="F346" s="10">
        <f t="shared" si="347"/>
        <v>0</v>
      </c>
      <c r="G346" s="10">
        <f t="shared" si="348"/>
        <v>0</v>
      </c>
      <c r="H346" s="10">
        <f t="shared" si="342"/>
        <v>0</v>
      </c>
      <c r="I346" s="146">
        <f t="shared" si="413"/>
        <v>0</v>
      </c>
      <c r="J346" s="147">
        <f t="shared" si="414"/>
        <v>0</v>
      </c>
      <c r="S346" s="86">
        <v>319</v>
      </c>
      <c r="T346" s="9">
        <f t="shared" si="349"/>
        <v>0</v>
      </c>
      <c r="U346" s="10">
        <f t="shared" si="350"/>
        <v>0</v>
      </c>
      <c r="V346" s="10">
        <f t="shared" si="351"/>
        <v>0</v>
      </c>
      <c r="W346" s="10">
        <f t="shared" si="352"/>
        <v>0</v>
      </c>
      <c r="X346" s="10">
        <f t="shared" si="353"/>
        <v>0</v>
      </c>
      <c r="Y346" s="10">
        <f t="shared" si="354"/>
        <v>0</v>
      </c>
      <c r="Z346" s="10">
        <f t="shared" si="355"/>
        <v>0</v>
      </c>
      <c r="AA346" s="16">
        <f t="shared" si="356"/>
        <v>0</v>
      </c>
      <c r="AB346" s="6"/>
      <c r="AC346" s="9">
        <f t="shared" si="357"/>
        <v>0</v>
      </c>
      <c r="AD346" s="10">
        <f t="shared" si="358"/>
        <v>0</v>
      </c>
      <c r="AE346" s="10">
        <f t="shared" si="359"/>
        <v>0</v>
      </c>
      <c r="AF346" s="10">
        <f t="shared" si="360"/>
        <v>0</v>
      </c>
      <c r="AG346" s="10">
        <f t="shared" si="361"/>
        <v>0</v>
      </c>
      <c r="AH346" s="10">
        <f t="shared" si="362"/>
        <v>0</v>
      </c>
      <c r="AI346" s="10">
        <f t="shared" si="363"/>
        <v>0</v>
      </c>
      <c r="AJ346" s="16">
        <f t="shared" si="364"/>
        <v>0</v>
      </c>
      <c r="AK346" s="6"/>
      <c r="AL346" s="9">
        <f t="shared" si="365"/>
        <v>0</v>
      </c>
      <c r="AM346" s="10">
        <f t="shared" si="366"/>
        <v>0</v>
      </c>
      <c r="AN346" s="10">
        <f t="shared" si="367"/>
        <v>0</v>
      </c>
      <c r="AO346" s="10">
        <f t="shared" si="368"/>
        <v>0</v>
      </c>
      <c r="AP346" s="10">
        <f t="shared" si="369"/>
        <v>0</v>
      </c>
      <c r="AQ346" s="10">
        <f t="shared" si="370"/>
        <v>0</v>
      </c>
      <c r="AR346" s="10">
        <f t="shared" si="371"/>
        <v>0</v>
      </c>
      <c r="AS346" s="16">
        <f t="shared" si="372"/>
        <v>0</v>
      </c>
      <c r="AU346" s="2"/>
      <c r="AV346" s="2"/>
      <c r="AW346" s="2"/>
      <c r="AX346" s="2"/>
      <c r="AY346" s="9">
        <f t="shared" si="373"/>
        <v>0</v>
      </c>
      <c r="AZ346" s="31">
        <f t="shared" si="374"/>
        <v>0</v>
      </c>
      <c r="BA346" s="31">
        <f t="shared" si="343"/>
        <v>0</v>
      </c>
      <c r="BB346" s="10">
        <f t="shared" si="415"/>
        <v>0</v>
      </c>
      <c r="BC346" s="28">
        <f t="shared" si="375"/>
        <v>0</v>
      </c>
      <c r="BD346" s="10">
        <f t="shared" si="376"/>
        <v>0</v>
      </c>
      <c r="BE346" s="10">
        <f t="shared" si="416"/>
        <v>0</v>
      </c>
      <c r="BF346" s="44">
        <f t="shared" si="377"/>
        <v>0</v>
      </c>
      <c r="BG346" s="80">
        <f t="shared" si="378"/>
        <v>0</v>
      </c>
      <c r="BH346" s="118"/>
      <c r="BI346" s="9">
        <f t="shared" si="379"/>
        <v>0</v>
      </c>
      <c r="BJ346" s="28">
        <f t="shared" si="380"/>
        <v>0</v>
      </c>
      <c r="BK346" s="28">
        <f t="shared" si="381"/>
        <v>0</v>
      </c>
      <c r="BL346" s="28">
        <f t="shared" si="382"/>
        <v>0</v>
      </c>
      <c r="BM346" s="28">
        <f t="shared" si="383"/>
        <v>0</v>
      </c>
      <c r="BN346" s="28">
        <f t="shared" si="384"/>
        <v>0</v>
      </c>
      <c r="BO346" s="36">
        <f t="shared" si="385"/>
        <v>0</v>
      </c>
      <c r="BP346" s="80">
        <f t="shared" si="386"/>
        <v>0</v>
      </c>
      <c r="BQ346" s="9">
        <f t="shared" si="387"/>
        <v>0</v>
      </c>
      <c r="BR346" s="28">
        <f t="shared" si="388"/>
        <v>0</v>
      </c>
      <c r="BS346" s="28">
        <f t="shared" si="389"/>
        <v>0</v>
      </c>
      <c r="BT346" s="28">
        <f t="shared" si="390"/>
        <v>0</v>
      </c>
      <c r="BU346" s="28">
        <f t="shared" si="391"/>
        <v>0</v>
      </c>
      <c r="BV346" s="28">
        <f t="shared" si="392"/>
        <v>0</v>
      </c>
      <c r="BW346" s="36">
        <f t="shared" si="393"/>
        <v>0</v>
      </c>
      <c r="BX346" s="80">
        <f t="shared" si="394"/>
        <v>0</v>
      </c>
      <c r="BY346" s="9">
        <f t="shared" si="395"/>
        <v>0</v>
      </c>
      <c r="BZ346" s="28">
        <f t="shared" si="396"/>
        <v>0</v>
      </c>
      <c r="CA346" s="28">
        <f t="shared" si="397"/>
        <v>0</v>
      </c>
      <c r="CB346" s="28">
        <f t="shared" si="398"/>
        <v>0</v>
      </c>
      <c r="CC346" s="28">
        <f t="shared" si="399"/>
        <v>0</v>
      </c>
      <c r="CD346" s="28">
        <f t="shared" si="400"/>
        <v>0</v>
      </c>
      <c r="CE346" s="36">
        <f t="shared" si="401"/>
        <v>0</v>
      </c>
      <c r="CF346" s="80">
        <f t="shared" si="402"/>
        <v>0</v>
      </c>
      <c r="CG346" s="9">
        <f t="shared" si="403"/>
        <v>0</v>
      </c>
      <c r="CH346" s="28">
        <f t="shared" si="404"/>
        <v>0</v>
      </c>
      <c r="CI346" s="28">
        <f t="shared" si="405"/>
        <v>0</v>
      </c>
      <c r="CJ346" s="28">
        <f t="shared" si="406"/>
        <v>0</v>
      </c>
      <c r="CK346" s="28">
        <f t="shared" si="407"/>
        <v>0</v>
      </c>
      <c r="CL346" s="28">
        <f t="shared" si="408"/>
        <v>0</v>
      </c>
      <c r="CM346" s="36">
        <f t="shared" si="409"/>
        <v>0</v>
      </c>
      <c r="CN346" s="80">
        <f t="shared" si="410"/>
        <v>0</v>
      </c>
      <c r="CO346" s="9">
        <f t="shared" si="411"/>
        <v>0</v>
      </c>
      <c r="CP346" s="28">
        <f t="shared" si="412"/>
        <v>0</v>
      </c>
      <c r="CQ346" s="28">
        <f t="shared" si="417"/>
        <v>0</v>
      </c>
      <c r="CR346" s="28">
        <f t="shared" si="418"/>
        <v>0</v>
      </c>
      <c r="CS346" s="28">
        <f t="shared" si="419"/>
        <v>0</v>
      </c>
      <c r="CT346" s="28">
        <f t="shared" si="420"/>
        <v>0</v>
      </c>
      <c r="CU346" s="36">
        <f t="shared" si="421"/>
        <v>0</v>
      </c>
      <c r="CV346" s="122">
        <f t="shared" si="422"/>
        <v>0</v>
      </c>
      <c r="CW346" s="125">
        <f t="shared" si="423"/>
        <v>0</v>
      </c>
      <c r="CX346" s="138">
        <f t="shared" si="424"/>
        <v>0</v>
      </c>
    </row>
    <row r="347" spans="2:102" x14ac:dyDescent="0.3">
      <c r="B347" s="86">
        <v>320</v>
      </c>
      <c r="C347" s="155">
        <f t="shared" si="344"/>
        <v>0</v>
      </c>
      <c r="D347" s="10">
        <f t="shared" si="345"/>
        <v>0</v>
      </c>
      <c r="E347" s="10">
        <f t="shared" si="346"/>
        <v>0</v>
      </c>
      <c r="F347" s="10">
        <f t="shared" si="347"/>
        <v>0</v>
      </c>
      <c r="G347" s="10">
        <f t="shared" si="348"/>
        <v>0</v>
      </c>
      <c r="H347" s="10">
        <f t="shared" ref="H347:H387" si="425">Z347+AI347+AR347+BF347+BO347+BW347+CE347+CM347+CU347</f>
        <v>0</v>
      </c>
      <c r="I347" s="146">
        <f t="shared" si="413"/>
        <v>0</v>
      </c>
      <c r="J347" s="147">
        <f t="shared" si="414"/>
        <v>0</v>
      </c>
      <c r="S347" s="86">
        <v>320</v>
      </c>
      <c r="T347" s="9">
        <f t="shared" si="349"/>
        <v>0</v>
      </c>
      <c r="U347" s="10">
        <f t="shared" si="350"/>
        <v>0</v>
      </c>
      <c r="V347" s="10">
        <f t="shared" si="351"/>
        <v>0</v>
      </c>
      <c r="W347" s="10">
        <f t="shared" si="352"/>
        <v>0</v>
      </c>
      <c r="X347" s="10">
        <f t="shared" si="353"/>
        <v>0</v>
      </c>
      <c r="Y347" s="10">
        <f t="shared" si="354"/>
        <v>0</v>
      </c>
      <c r="Z347" s="10">
        <f t="shared" si="355"/>
        <v>0</v>
      </c>
      <c r="AA347" s="16">
        <f t="shared" si="356"/>
        <v>0</v>
      </c>
      <c r="AB347" s="6"/>
      <c r="AC347" s="9">
        <f t="shared" si="357"/>
        <v>0</v>
      </c>
      <c r="AD347" s="10">
        <f t="shared" si="358"/>
        <v>0</v>
      </c>
      <c r="AE347" s="10">
        <f t="shared" si="359"/>
        <v>0</v>
      </c>
      <c r="AF347" s="10">
        <f t="shared" si="360"/>
        <v>0</v>
      </c>
      <c r="AG347" s="10">
        <f t="shared" si="361"/>
        <v>0</v>
      </c>
      <c r="AH347" s="10">
        <f t="shared" si="362"/>
        <v>0</v>
      </c>
      <c r="AI347" s="10">
        <f t="shared" si="363"/>
        <v>0</v>
      </c>
      <c r="AJ347" s="16">
        <f t="shared" si="364"/>
        <v>0</v>
      </c>
      <c r="AK347" s="6"/>
      <c r="AL347" s="9">
        <f t="shared" si="365"/>
        <v>0</v>
      </c>
      <c r="AM347" s="10">
        <f t="shared" si="366"/>
        <v>0</v>
      </c>
      <c r="AN347" s="10">
        <f t="shared" si="367"/>
        <v>0</v>
      </c>
      <c r="AO347" s="10">
        <f t="shared" si="368"/>
        <v>0</v>
      </c>
      <c r="AP347" s="10">
        <f t="shared" si="369"/>
        <v>0</v>
      </c>
      <c r="AQ347" s="10">
        <f t="shared" si="370"/>
        <v>0</v>
      </c>
      <c r="AR347" s="10">
        <f t="shared" si="371"/>
        <v>0</v>
      </c>
      <c r="AS347" s="16">
        <f t="shared" si="372"/>
        <v>0</v>
      </c>
      <c r="AU347" s="2"/>
      <c r="AV347" s="2"/>
      <c r="AW347" s="2"/>
      <c r="AX347" s="2"/>
      <c r="AY347" s="9">
        <f t="shared" si="373"/>
        <v>0</v>
      </c>
      <c r="AZ347" s="31">
        <f t="shared" si="374"/>
        <v>0</v>
      </c>
      <c r="BA347" s="31">
        <f t="shared" ref="BA347:BA387" si="426">IF(OR((AY347-$J$10)&lt;0,AY347&gt;$AY$24),0,AY347-$J$10)</f>
        <v>0</v>
      </c>
      <c r="BB347" s="10">
        <f t="shared" si="415"/>
        <v>0</v>
      </c>
      <c r="BC347" s="28">
        <f t="shared" si="375"/>
        <v>0</v>
      </c>
      <c r="BD347" s="10">
        <f t="shared" si="376"/>
        <v>0</v>
      </c>
      <c r="BE347" s="10">
        <f t="shared" si="416"/>
        <v>0</v>
      </c>
      <c r="BF347" s="44">
        <f t="shared" si="377"/>
        <v>0</v>
      </c>
      <c r="BG347" s="80">
        <f t="shared" si="378"/>
        <v>0</v>
      </c>
      <c r="BH347" s="118"/>
      <c r="BI347" s="9">
        <f t="shared" si="379"/>
        <v>0</v>
      </c>
      <c r="BJ347" s="28">
        <f t="shared" si="380"/>
        <v>0</v>
      </c>
      <c r="BK347" s="28">
        <f t="shared" si="381"/>
        <v>0</v>
      </c>
      <c r="BL347" s="28">
        <f t="shared" si="382"/>
        <v>0</v>
      </c>
      <c r="BM347" s="28">
        <f t="shared" si="383"/>
        <v>0</v>
      </c>
      <c r="BN347" s="28">
        <f t="shared" si="384"/>
        <v>0</v>
      </c>
      <c r="BO347" s="36">
        <f t="shared" si="385"/>
        <v>0</v>
      </c>
      <c r="BP347" s="80">
        <f t="shared" si="386"/>
        <v>0</v>
      </c>
      <c r="BQ347" s="9">
        <f t="shared" si="387"/>
        <v>0</v>
      </c>
      <c r="BR347" s="28">
        <f t="shared" si="388"/>
        <v>0</v>
      </c>
      <c r="BS347" s="28">
        <f t="shared" si="389"/>
        <v>0</v>
      </c>
      <c r="BT347" s="28">
        <f t="shared" si="390"/>
        <v>0</v>
      </c>
      <c r="BU347" s="28">
        <f t="shared" si="391"/>
        <v>0</v>
      </c>
      <c r="BV347" s="28">
        <f t="shared" si="392"/>
        <v>0</v>
      </c>
      <c r="BW347" s="36">
        <f t="shared" si="393"/>
        <v>0</v>
      </c>
      <c r="BX347" s="80">
        <f t="shared" si="394"/>
        <v>0</v>
      </c>
      <c r="BY347" s="9">
        <f t="shared" si="395"/>
        <v>0</v>
      </c>
      <c r="BZ347" s="28">
        <f t="shared" si="396"/>
        <v>0</v>
      </c>
      <c r="CA347" s="28">
        <f t="shared" si="397"/>
        <v>0</v>
      </c>
      <c r="CB347" s="28">
        <f t="shared" si="398"/>
        <v>0</v>
      </c>
      <c r="CC347" s="28">
        <f t="shared" si="399"/>
        <v>0</v>
      </c>
      <c r="CD347" s="28">
        <f t="shared" si="400"/>
        <v>0</v>
      </c>
      <c r="CE347" s="36">
        <f t="shared" si="401"/>
        <v>0</v>
      </c>
      <c r="CF347" s="80">
        <f t="shared" si="402"/>
        <v>0</v>
      </c>
      <c r="CG347" s="9">
        <f t="shared" si="403"/>
        <v>0</v>
      </c>
      <c r="CH347" s="28">
        <f t="shared" si="404"/>
        <v>0</v>
      </c>
      <c r="CI347" s="28">
        <f t="shared" si="405"/>
        <v>0</v>
      </c>
      <c r="CJ347" s="28">
        <f t="shared" si="406"/>
        <v>0</v>
      </c>
      <c r="CK347" s="28">
        <f t="shared" si="407"/>
        <v>0</v>
      </c>
      <c r="CL347" s="28">
        <f t="shared" si="408"/>
        <v>0</v>
      </c>
      <c r="CM347" s="36">
        <f t="shared" si="409"/>
        <v>0</v>
      </c>
      <c r="CN347" s="80">
        <f t="shared" si="410"/>
        <v>0</v>
      </c>
      <c r="CO347" s="9">
        <f t="shared" si="411"/>
        <v>0</v>
      </c>
      <c r="CP347" s="28">
        <f t="shared" si="412"/>
        <v>0</v>
      </c>
      <c r="CQ347" s="28">
        <f t="shared" si="417"/>
        <v>0</v>
      </c>
      <c r="CR347" s="28">
        <f t="shared" si="418"/>
        <v>0</v>
      </c>
      <c r="CS347" s="28">
        <f t="shared" si="419"/>
        <v>0</v>
      </c>
      <c r="CT347" s="28">
        <f t="shared" si="420"/>
        <v>0</v>
      </c>
      <c r="CU347" s="36">
        <f t="shared" si="421"/>
        <v>0</v>
      </c>
      <c r="CV347" s="122">
        <f t="shared" si="422"/>
        <v>0</v>
      </c>
      <c r="CW347" s="125">
        <f t="shared" si="423"/>
        <v>0</v>
      </c>
      <c r="CX347" s="138">
        <f t="shared" si="424"/>
        <v>0</v>
      </c>
    </row>
    <row r="348" spans="2:102" x14ac:dyDescent="0.3">
      <c r="B348" s="86">
        <v>321</v>
      </c>
      <c r="C348" s="155">
        <f t="shared" ref="C348:C387" si="427">U348+AD348+AM348+BB348+BJ348+BR348+BZ348+CH348+CP348</f>
        <v>0</v>
      </c>
      <c r="D348" s="10">
        <f t="shared" ref="D348:D387" si="428">V348+AE348+AN348+BC348+BK348+BS348+CA348+CI348+CQ348</f>
        <v>0</v>
      </c>
      <c r="E348" s="10">
        <f t="shared" ref="E348:E387" si="429">W348+AF348+AO348+BD348+BL348+BT348+CB348+CJ348+CR348</f>
        <v>0</v>
      </c>
      <c r="F348" s="10">
        <f t="shared" ref="F348:F387" si="430">X348+AG348+AP348+BM348+BU348+CC348+CK348+CS348</f>
        <v>0</v>
      </c>
      <c r="G348" s="10">
        <f t="shared" ref="G348:G387" si="431">Y348+AH348+AQ348+BE348+BN348+BV348+CD348+CL348+CT348</f>
        <v>0</v>
      </c>
      <c r="H348" s="10">
        <f t="shared" si="425"/>
        <v>0</v>
      </c>
      <c r="I348" s="146">
        <f t="shared" si="413"/>
        <v>0</v>
      </c>
      <c r="J348" s="147">
        <f t="shared" si="414"/>
        <v>0</v>
      </c>
      <c r="S348" s="86">
        <v>321</v>
      </c>
      <c r="T348" s="9">
        <f t="shared" ref="T348:T387" si="432">IF($S348&gt;$K$7,0,$S348)</f>
        <v>0</v>
      </c>
      <c r="U348" s="10">
        <f t="shared" ref="U348:U387" si="433">IF(S348&gt;$S$24,0,IF($AB$21=3,IF(T348=$S$24,W348+V348,ROUND(-PMT(($V$24+($P$7*$N$7)+($Q$7*$O$7))/12,$S$24,$U$24,0,0),2)),W348+V348))</f>
        <v>0</v>
      </c>
      <c r="V348" s="10">
        <f t="shared" ref="V348:V387" si="434">IF(S348&gt;$S$24,0,IF($AB$21=1,TRUNC($U$24*$P$7*$N$7/12,2)+TRUNC($U$24*$Q$7*$O$7/12,2),IF($AB$21=2,TRUNC(Z347*$P$7*$N$7/12,2)+TRUNC(Z347*$Q$7*$O$7/12,2),TRUNC(Z347*$P$7*$N$7/12,2)+TRUNC(Z347*$Q$7*$O$7/12,2))))</f>
        <v>0</v>
      </c>
      <c r="W348" s="10">
        <f t="shared" ref="W348:W387" si="435">IF(S348&gt;$S$24,0,IF($AB$21=3,IF(T348=$S$24,Y348+X348,U348-V348),IF(T348=$S$24,Y348+X348,ROUND(-PMT($V$24/12,$S$24,$U$24,0,0),2))))</f>
        <v>0</v>
      </c>
      <c r="X348" s="10">
        <f t="shared" ref="X348:X387" si="436">IF(S348&gt;$S$24,0,Z347*$V$24/12)</f>
        <v>0</v>
      </c>
      <c r="Y348" s="10">
        <f t="shared" ref="Y348:Y387" si="437">IF(S348&gt;$S$24,0,(IF(T348=$S$24,Z347,W348-X348)))</f>
        <v>0</v>
      </c>
      <c r="Z348" s="10">
        <f t="shared" ref="Z348:Z387" si="438">IF(S348&gt;$S$24,0,Z347-Y348)</f>
        <v>0</v>
      </c>
      <c r="AA348" s="16">
        <f t="shared" ref="AA348:AA387" si="439">IF(S348&gt;$K$15,0,IF($AT$22&lt;&gt;3,U348*((1+($L$15/12))^(-T348)),U348*((1+(($L$15+($P$7*$N$7)+($Q$7*$O$7))/12))^(-T348))))</f>
        <v>0</v>
      </c>
      <c r="AB348" s="6"/>
      <c r="AC348" s="9">
        <f t="shared" ref="AC348:AC387" si="440">IF($S348&gt;$K$8,0,$S348)</f>
        <v>0</v>
      </c>
      <c r="AD348" s="10">
        <f t="shared" ref="AD348:AD387" si="441">IF(S348&gt;$AC$24,0,IF($AK$21=3,IF(AC348=$AC$24,AF348+AE348,ROUND(-PMT(($AE$24+($P$8*$N$8)+($Q$8*$O$8))/12,$AC$24,$AD$24,0,0),2)),AF348+AE348))</f>
        <v>0</v>
      </c>
      <c r="AE348" s="10">
        <f t="shared" ref="AE348:AE387" si="442">IF(S348&gt;$AC$24,0,IF($AK$21=1,TRUNC($AD$24*$P$8*$N$8/12,2)+TRUNC($AD$24*$Q$8*$O$8/12,2),IF($AK$21=2,TRUNC(AI347*$P$8*$N$8/12,2)+TRUNC(AI347*$Q$8*$O$8/12,2),TRUNC(AI347*$P$8*$N$8/12,2)+TRUNC(AI347*$Q$8*$O$8/12,2))))</f>
        <v>0</v>
      </c>
      <c r="AF348" s="10">
        <f t="shared" ref="AF348:AF387" si="443">IF(S348&gt;$AC$24,0,IF($AK$21=3,IF(AC348=$AC$24,AH348+AG348,AD348-AE348),IF(AC348=$AC$24,AH348+AG348,ROUND(-PMT($AE$24/12,$AC$24,$AD$24,0,0),2))))</f>
        <v>0</v>
      </c>
      <c r="AG348" s="10">
        <f t="shared" ref="AG348:AG387" si="444">IF(S348&gt;$AC$24,0,AI347*$AE$24/12)</f>
        <v>0</v>
      </c>
      <c r="AH348" s="10">
        <f t="shared" ref="AH348:AH387" si="445">IF(S348&gt;$AC$24,0,(IF(AC348=$AC$24,AI347,AF348-AG348)))</f>
        <v>0</v>
      </c>
      <c r="AI348" s="10">
        <f t="shared" ref="AI348:AI387" si="446">IF(S348&gt;$AC$24,0,AI347-AH348)</f>
        <v>0</v>
      </c>
      <c r="AJ348" s="16">
        <f t="shared" ref="AJ348:AJ387" si="447">IF(AC348&gt;$K$15,0,IF($AT$22&lt;&gt;3,AD348*((1+($L$15/12))^(-AC348)),AD348*((1+(($L$15+($P$7*$N$7)+($Q$7*$O$7))/12))^(-AC348))))</f>
        <v>0</v>
      </c>
      <c r="AK348" s="6"/>
      <c r="AL348" s="9">
        <f t="shared" ref="AL348:AL387" si="448">IF($S348&gt;$K$9,0,$S348)</f>
        <v>0</v>
      </c>
      <c r="AM348" s="10">
        <f t="shared" ref="AM348:AM387" si="449">IF(S348&gt;$AL$24,0,IF($AT$21=3,IF(AL348=$AL$24,AO348+AN348,ROUND(-PMT(($AN$24+($P$9*$N$9)+($Q$9*$O$9))/12,$AL$24,$AM$24,0,0),2)),AO348+AN348))</f>
        <v>0</v>
      </c>
      <c r="AN348" s="10">
        <f t="shared" ref="AN348:AN387" si="450">IF(S348&gt;$AL$24,0,IF($AT$21=1,TRUNC($AM$24*$P$9*$N$9/12,2)+TRUNC($AM$24*$Q$9*$O$9/12,2),IF($AT$21=2,TRUNC(AR347*$P$9*$N$9/12,2)+TRUNC(AR347*$Q$9*$O$9/12,2),TRUNC(AR347*$P$9*$N$9/12,2)+TRUNC(AR347*$Q$9*$O$9/12,2))))</f>
        <v>0</v>
      </c>
      <c r="AO348" s="10">
        <f t="shared" ref="AO348:AO387" si="451">IF(S348&gt;$AL$24,0,IF($AT$21=3,IF(AL348=$AL$24,AQ348+AP348,AM348-AN348),IF(AL348=$AL$24,AQ348+AP348,ROUND(-PMT($AN$24/12,$AL$24,$AM$24,0,0),2))))</f>
        <v>0</v>
      </c>
      <c r="AP348" s="10">
        <f t="shared" ref="AP348:AP387" si="452">IF(S348&gt;$AL$24,0,AR347*$AN$24/12)</f>
        <v>0</v>
      </c>
      <c r="AQ348" s="10">
        <f t="shared" ref="AQ348:AQ387" si="453">IF(S348&gt;$AL$24,0,(IF(AL348=$AL$24,AR347,AO348-AP348)))</f>
        <v>0</v>
      </c>
      <c r="AR348" s="10">
        <f t="shared" ref="AR348:AR387" si="454">IF(AL348&gt;$AL$24,0,AR347-AQ348)</f>
        <v>0</v>
      </c>
      <c r="AS348" s="16">
        <f t="shared" ref="AS348:AS387" si="455">IF(AL348&gt;$K$15,0,IF($AT$22&lt;&gt;3,AM348*((1+($L$15/12))^(-AL348)),AM348*((1+(($L$15+($P$7*$N$7)+($Q$7*$O$7))/12))^(-AL348))))</f>
        <v>0</v>
      </c>
      <c r="AU348" s="2"/>
      <c r="AV348" s="2"/>
      <c r="AW348" s="2"/>
      <c r="AX348" s="2"/>
      <c r="AY348" s="9">
        <f t="shared" ref="AY348:AY387" si="456">IF($S348&gt;$AY$24,0,$S348)</f>
        <v>0</v>
      </c>
      <c r="AZ348" s="31">
        <f t="shared" ref="AZ348:AZ387" si="457">IF(AY348&gt;$J$10,0,AY348)</f>
        <v>0</v>
      </c>
      <c r="BA348" s="31">
        <f t="shared" si="426"/>
        <v>0</v>
      </c>
      <c r="BB348" s="10">
        <f t="shared" si="415"/>
        <v>0</v>
      </c>
      <c r="BC348" s="28">
        <f t="shared" ref="BC348:BC387" si="458">IF(AY348=0,0,IF(AY348&gt;$AY$24,0,IF($AT$22=1,TRUNC($BB$24*$P$10*$N$10/12,2)+TRUNC($BB$24*$Q$10*$O$10/12,2),IF($AT$22=2,TRUNC(BF347*$P$10*$N$10/12,2)+TRUNC(BF347*$Q$10*$O$10/12,2),TRUNC(BF347*$P$10*$N$10/12,2)+TRUNC(BF347*$Q$10*$O$10/12,2)))))</f>
        <v>0</v>
      </c>
      <c r="BD348" s="10">
        <f t="shared" ref="BD348:BD387" si="459">IF(AY348=0,0,IF(AY348&lt;=$J$10,$BB$24*$BD$23/$J$10,$BB$24*$I$10/$BA$24))</f>
        <v>0</v>
      </c>
      <c r="BE348" s="10">
        <f t="shared" si="416"/>
        <v>0</v>
      </c>
      <c r="BF348" s="44">
        <f t="shared" ref="BF348:BF387" si="460">BF347-BE348</f>
        <v>0</v>
      </c>
      <c r="BG348" s="80">
        <f t="shared" ref="BG348:BG387" si="461">IF(AY348&gt;$K$15,0,IF($AT$22&lt;&gt;3,BB348*(1+($L$15/12))^(-AY348),BB348*((1+(($L$15+($P$10*$N$10)+($Q$10*$O$10))/12))^(-AY348))))</f>
        <v>0</v>
      </c>
      <c r="BH348" s="118"/>
      <c r="BI348" s="9">
        <f t="shared" ref="BI348:BI387" si="462">IF($S348&gt;$K$11,0,$S348)</f>
        <v>0</v>
      </c>
      <c r="BJ348" s="28">
        <f t="shared" ref="BJ348:BJ387" si="463">IF($S348&gt;$BI$24,0,IF($AT$22=3,IF(BI348=$BI$24,BL348+BK348,ROUND(-PMT(($BK$24+($P$10*$N$10)+($Q$10*$O$10))/12,$BI$24,$BJ$24,0,0),2)),BL348+BK348))</f>
        <v>0</v>
      </c>
      <c r="BK348" s="28">
        <f t="shared" ref="BK348:BK387" si="464">IF($S348&gt;$BI$24,0,IF($AT$22=1,TRUNC($BJ$24*$P$10*$N$10/12,2)+TRUNC($BJ$24*$Q$10*$O$10/12,2),IF($AT$22=2,TRUNC(BO347*$P$10*$N$10/12,2)+TRUNC(BO347*$Q$10*$O$10/12,2),TRUNC(BO347*$P$10*$N$10/12,2)+TRUNC(BO347*$Q$10*$O$10/12,2))))</f>
        <v>0</v>
      </c>
      <c r="BL348" s="28">
        <f t="shared" ref="BL348:BL387" si="465">IF($S348&gt;$BI$24,0,IF($AT$22=3,IF(BI348=$BI$24,BN348+BM348,BJ348-BK348),IF(BI348=$BI$24,BN348+BM348,ROUND(-PMT($BK$24/12,$BI$24,$BJ$24,0,0),2))))</f>
        <v>0</v>
      </c>
      <c r="BM348" s="28">
        <f t="shared" ref="BM348:BM387" si="466">IF($S348&gt;$BI$24,0,BO347*$BK$24/12)</f>
        <v>0</v>
      </c>
      <c r="BN348" s="28">
        <f t="shared" ref="BN348:BN387" si="467">IF($S348&gt;$BI$24,0,(IF(BI348=$BI$24,BO347,BL348-BM348)))</f>
        <v>0</v>
      </c>
      <c r="BO348" s="36">
        <f t="shared" ref="BO348:BO387" si="468">IF($S348&gt;$BI$24,0,BO347-BN348)</f>
        <v>0</v>
      </c>
      <c r="BP348" s="80">
        <f t="shared" ref="BP348:BP387" si="469">IF(BI348&gt;$K$15,0,IF(BI348&gt;$BI$24,0,IF($AT$22&lt;&gt;3,BJ348*(1+($L$15/12))^(-BI348),BJ348*((1+(($L$15+($P$10*$N$10)+($Q$10*$O$10))/12))^(-BI348)))))</f>
        <v>0</v>
      </c>
      <c r="BQ348" s="9">
        <f t="shared" ref="BQ348:BQ387" si="470">IF($S348&gt;$K$12,0,$S348)</f>
        <v>0</v>
      </c>
      <c r="BR348" s="28">
        <f t="shared" ref="BR348:BR387" si="471">IF($S348&gt;$BQ$24,0,IF($AT$22=3,IF(BQ348=$BQ$24,BT348+BS348,ROUND(-PMT(($BS$24+($P$10*$N$10)+($Q$10*$O$10))/12,$BQ$24,$BR$24,0,0),2)),BT348+BS348))</f>
        <v>0</v>
      </c>
      <c r="BS348" s="28">
        <f t="shared" ref="BS348:BS387" si="472">IF($S348&gt;$BQ$24,0,IF($AT$22=1,TRUNC($BR$24*$P$10*$N$10/12,2)+TRUNC($BR$24*$Q$10*$O$10/12,2),IF($AT$22=2,TRUNC(BW347*$P$10*$N$10/12,2)+TRUNC(BW347*$Q$10*$O$10/12,2),TRUNC(BW347*$P$10*$N$10/12,2)+TRUNC(BW347*$Q$10*$O$10/12,2))))</f>
        <v>0</v>
      </c>
      <c r="BT348" s="28">
        <f t="shared" ref="BT348:BT387" si="473">IF($S348&gt;$BQ$24,0,IF($AT$22=3,IF(BQ348=$BQ$24,BV348+BU348,BR348-BS348),IF(BQ348=$BQ$24,BV348+BU348,ROUND(-PMT($BS$24/12,$BQ$24,$BR$24,0,0),2))))</f>
        <v>0</v>
      </c>
      <c r="BU348" s="28">
        <f t="shared" ref="BU348:BU387" si="474">IF($S348&gt;$BQ$24,0,BW347*$BS$24/12)</f>
        <v>0</v>
      </c>
      <c r="BV348" s="28">
        <f t="shared" ref="BV348:BV387" si="475">IF($S348&gt;$BQ$24,0,(IF(BQ348=$BQ$24,BW347,BT348-BU348)))</f>
        <v>0</v>
      </c>
      <c r="BW348" s="36">
        <f t="shared" ref="BW348:BW387" si="476">IF($S348&gt;$BQ$24,0,BW347-BV348)</f>
        <v>0</v>
      </c>
      <c r="BX348" s="80">
        <f t="shared" ref="BX348:BX387" si="477">IF(BQ348&gt;$K$15,0,IF(BQ348&gt;$BQ$24,0,IF($AT$22&lt;&gt;3,BR348*(1+($L$15/12))^(-BQ348),BR348*((1+(($L$15+($P$10*$N$10)+($Q$10*$O$10))/12))^(-BQ348)))))</f>
        <v>0</v>
      </c>
      <c r="BY348" s="9">
        <f t="shared" ref="BY348:BY387" si="478">IF($S348&gt;$K$13,0,$S348)</f>
        <v>0</v>
      </c>
      <c r="BZ348" s="28">
        <f t="shared" ref="BZ348:BZ387" si="479">IF($S348&gt;$BY$24,0,IF($AT$22=3,IF(BY348=$BY$24,CB348+CA348,ROUND(-PMT(($CA$24+($P$10*$N$10)+($Q$10*$O$10))/12,$BY$24,$BZ$24,0,0),2)),CB348+CA348))</f>
        <v>0</v>
      </c>
      <c r="CA348" s="28">
        <f t="shared" ref="CA348:CA387" si="480">IF($S348&gt;$BY$24,0,IF($AT$22=1,TRUNC($BZ$24*$P$10*$N$10/12,2)+TRUNC($BZ$24*$Q$10*$O$10/12,2),IF($AT$22=2,TRUNC(CE347*$P$10*$N$10/12,2)+TRUNC(CE347*$Q$10*$O$10/12,2),TRUNC(CE347*$P$10*$N$10/12,2)+TRUNC(CE347*$Q$10*$O$10/12,2))))</f>
        <v>0</v>
      </c>
      <c r="CB348" s="28">
        <f t="shared" ref="CB348:CB387" si="481">IF($S348&gt;$BY$24,0,IF($AT$22=3,IF(BY348=$BY$24,CD348+CC348,BZ348-CA348),IF(BY348=$BY$24,CD348+CC348,ROUND(-PMT($CA$24/12,$BY$24,$BZ$24,0,0),2))))</f>
        <v>0</v>
      </c>
      <c r="CC348" s="28">
        <f t="shared" ref="CC348:CC387" si="482">IF($S348&gt;$BY$24,0,CE347*$CA$24/12)</f>
        <v>0</v>
      </c>
      <c r="CD348" s="28">
        <f t="shared" ref="CD348:CD387" si="483">IF($S348&gt;$BY$24,0,(IF(BY348=$BY$24,CE347,CB348-CC348)))</f>
        <v>0</v>
      </c>
      <c r="CE348" s="36">
        <f t="shared" ref="CE348:CE387" si="484">IF($S348&gt;$BY$24,0,CE347-CD348)</f>
        <v>0</v>
      </c>
      <c r="CF348" s="80">
        <f t="shared" ref="CF348:CF387" si="485">IF(BY348&gt;$K$15,0,IF($AT$22&lt;&gt;3,BZ348*(1+($L$15/12))^(-BY348),BZ348*((1+(($L$15+($P$10*$N$10)+($Q$10*$O$10))/12))^(-BY348))))</f>
        <v>0</v>
      </c>
      <c r="CG348" s="9">
        <f t="shared" ref="CG348:CG387" si="486">IF($S348&gt;$K$14,0,$S348)</f>
        <v>0</v>
      </c>
      <c r="CH348" s="28">
        <f t="shared" ref="CH348:CH387" si="487">IF($S348&gt;$CG$24,0,IF($AT$22=3,IF(CG348=$CG$24,CJ348+CI348,ROUND(-PMT(($CI$24+($P$10*$N$10)+($Q$10*$O$10))/12,$CG$24,$CH$24,0,0),2)),CJ348+CI348))</f>
        <v>0</v>
      </c>
      <c r="CI348" s="28">
        <f t="shared" ref="CI348:CI387" si="488">IF($S348&gt;$CG$24,0,IF($AT$22=1,TRUNC($CH$24*$P$10*$N$10/12,2)+TRUNC($CH$24*$Q$10*$O$10/12,2),IF($AT$22=2,TRUNC(CM347*$P$10*$N$10/12,2)+TRUNC(CM347*$Q$10*$O$10/12,2),TRUNC(CM347*$P$10*$N$10/12,2)+TRUNC(CM347*$Q$10*$O$10/12,2))))</f>
        <v>0</v>
      </c>
      <c r="CJ348" s="28">
        <f t="shared" ref="CJ348:CJ387" si="489">IF($S348&gt;$CG$24,0,IF($AT$22=3,IF(CG348=$CG$24,CL348+CK348,CH348-CI348),IF(CG348=$CG$24,CL348+CK348,ROUND(-PMT($CI$24/12,$CG$24,$CH$24,0,0),2))))</f>
        <v>0</v>
      </c>
      <c r="CK348" s="28">
        <f t="shared" ref="CK348:CK387" si="490">IF($S348&gt;$CG$24,0,CM347*$CI$24/12)</f>
        <v>0</v>
      </c>
      <c r="CL348" s="28">
        <f t="shared" ref="CL348:CL387" si="491">IF($S348&gt;$CG$24,0,(IF(CG348=$CG$24,CM347,CJ348-CK348)))</f>
        <v>0</v>
      </c>
      <c r="CM348" s="36">
        <f t="shared" ref="CM348:CM387" si="492">IF($S348&gt;$CG$24,0,CM347-CL348)</f>
        <v>0</v>
      </c>
      <c r="CN348" s="80">
        <f t="shared" ref="CN348:CN387" si="493">IF(CG348&gt;$K$15,0,IF($AT$22&lt;&gt;3,CH348*(1+($L$15/12))^(-CG348),CH348*((1+(($L$15+($P$10*$N$10)+($Q$10*$O$10))/12))^(-CG348))))</f>
        <v>0</v>
      </c>
      <c r="CO348" s="9">
        <f t="shared" ref="CO348:CO387" si="494">IF($S348&gt;$K$15,0,$S348)</f>
        <v>0</v>
      </c>
      <c r="CP348" s="28">
        <f t="shared" ref="CP348:CP387" si="495">IF($S348&gt;$F$402,0,IF($AT$22&lt;&gt;3,CW348+CQ348,IF(CO348=$CO$24,CR348+CQ348,CW348)))</f>
        <v>0</v>
      </c>
      <c r="CQ348" s="28">
        <f t="shared" si="417"/>
        <v>0</v>
      </c>
      <c r="CR348" s="28">
        <f t="shared" si="418"/>
        <v>0</v>
      </c>
      <c r="CS348" s="28">
        <f t="shared" si="419"/>
        <v>0</v>
      </c>
      <c r="CT348" s="28">
        <f t="shared" si="420"/>
        <v>0</v>
      </c>
      <c r="CU348" s="36">
        <f t="shared" si="421"/>
        <v>0</v>
      </c>
      <c r="CV348" s="122">
        <f t="shared" si="422"/>
        <v>0</v>
      </c>
      <c r="CW348" s="125">
        <f t="shared" si="423"/>
        <v>0</v>
      </c>
      <c r="CX348" s="138">
        <f t="shared" si="424"/>
        <v>0</v>
      </c>
    </row>
    <row r="349" spans="2:102" x14ac:dyDescent="0.3">
      <c r="B349" s="86">
        <v>322</v>
      </c>
      <c r="C349" s="155">
        <f t="shared" si="427"/>
        <v>0</v>
      </c>
      <c r="D349" s="10">
        <f t="shared" si="428"/>
        <v>0</v>
      </c>
      <c r="E349" s="10">
        <f t="shared" si="429"/>
        <v>0</v>
      </c>
      <c r="F349" s="10">
        <f t="shared" si="430"/>
        <v>0</v>
      </c>
      <c r="G349" s="10">
        <f t="shared" si="431"/>
        <v>0</v>
      </c>
      <c r="H349" s="10">
        <f t="shared" si="425"/>
        <v>0</v>
      </c>
      <c r="I349" s="146">
        <f t="shared" ref="I349:I387" si="496">-(W349+AF349+AO349+BD349+BL349+BT349+CB349+CJ349+CR349)</f>
        <v>0</v>
      </c>
      <c r="J349" s="147">
        <f t="shared" ref="J349:J387" si="497">-C349</f>
        <v>0</v>
      </c>
      <c r="S349" s="86">
        <v>322</v>
      </c>
      <c r="T349" s="9">
        <f t="shared" si="432"/>
        <v>0</v>
      </c>
      <c r="U349" s="10">
        <f t="shared" si="433"/>
        <v>0</v>
      </c>
      <c r="V349" s="10">
        <f t="shared" si="434"/>
        <v>0</v>
      </c>
      <c r="W349" s="10">
        <f t="shared" si="435"/>
        <v>0</v>
      </c>
      <c r="X349" s="10">
        <f t="shared" si="436"/>
        <v>0</v>
      </c>
      <c r="Y349" s="10">
        <f t="shared" si="437"/>
        <v>0</v>
      </c>
      <c r="Z349" s="10">
        <f t="shared" si="438"/>
        <v>0</v>
      </c>
      <c r="AA349" s="16">
        <f t="shared" si="439"/>
        <v>0</v>
      </c>
      <c r="AB349" s="6"/>
      <c r="AC349" s="9">
        <f t="shared" si="440"/>
        <v>0</v>
      </c>
      <c r="AD349" s="10">
        <f t="shared" si="441"/>
        <v>0</v>
      </c>
      <c r="AE349" s="10">
        <f t="shared" si="442"/>
        <v>0</v>
      </c>
      <c r="AF349" s="10">
        <f t="shared" si="443"/>
        <v>0</v>
      </c>
      <c r="AG349" s="10">
        <f t="shared" si="444"/>
        <v>0</v>
      </c>
      <c r="AH349" s="10">
        <f t="shared" si="445"/>
        <v>0</v>
      </c>
      <c r="AI349" s="10">
        <f t="shared" si="446"/>
        <v>0</v>
      </c>
      <c r="AJ349" s="16">
        <f t="shared" si="447"/>
        <v>0</v>
      </c>
      <c r="AK349" s="6"/>
      <c r="AL349" s="9">
        <f t="shared" si="448"/>
        <v>0</v>
      </c>
      <c r="AM349" s="10">
        <f t="shared" si="449"/>
        <v>0</v>
      </c>
      <c r="AN349" s="10">
        <f t="shared" si="450"/>
        <v>0</v>
      </c>
      <c r="AO349" s="10">
        <f t="shared" si="451"/>
        <v>0</v>
      </c>
      <c r="AP349" s="10">
        <f t="shared" si="452"/>
        <v>0</v>
      </c>
      <c r="AQ349" s="10">
        <f t="shared" si="453"/>
        <v>0</v>
      </c>
      <c r="AR349" s="10">
        <f t="shared" si="454"/>
        <v>0</v>
      </c>
      <c r="AS349" s="16">
        <f t="shared" si="455"/>
        <v>0</v>
      </c>
      <c r="AU349" s="2"/>
      <c r="AV349" s="2"/>
      <c r="AW349" s="2"/>
      <c r="AX349" s="2"/>
      <c r="AY349" s="9">
        <f t="shared" si="456"/>
        <v>0</v>
      </c>
      <c r="AZ349" s="31">
        <f t="shared" si="457"/>
        <v>0</v>
      </c>
      <c r="BA349" s="31">
        <f t="shared" si="426"/>
        <v>0</v>
      </c>
      <c r="BB349" s="10">
        <f t="shared" ref="BB349:BB387" si="498">BD349+BC349</f>
        <v>0</v>
      </c>
      <c r="BC349" s="28">
        <f t="shared" si="458"/>
        <v>0</v>
      </c>
      <c r="BD349" s="10">
        <f t="shared" si="459"/>
        <v>0</v>
      </c>
      <c r="BE349" s="10">
        <f t="shared" ref="BE349:BE387" si="499">BD349</f>
        <v>0</v>
      </c>
      <c r="BF349" s="44">
        <f t="shared" si="460"/>
        <v>0</v>
      </c>
      <c r="BG349" s="80">
        <f t="shared" si="461"/>
        <v>0</v>
      </c>
      <c r="BH349" s="118"/>
      <c r="BI349" s="9">
        <f t="shared" si="462"/>
        <v>0</v>
      </c>
      <c r="BJ349" s="28">
        <f t="shared" si="463"/>
        <v>0</v>
      </c>
      <c r="BK349" s="28">
        <f t="shared" si="464"/>
        <v>0</v>
      </c>
      <c r="BL349" s="28">
        <f t="shared" si="465"/>
        <v>0</v>
      </c>
      <c r="BM349" s="28">
        <f t="shared" si="466"/>
        <v>0</v>
      </c>
      <c r="BN349" s="28">
        <f t="shared" si="467"/>
        <v>0</v>
      </c>
      <c r="BO349" s="36">
        <f t="shared" si="468"/>
        <v>0</v>
      </c>
      <c r="BP349" s="80">
        <f t="shared" si="469"/>
        <v>0</v>
      </c>
      <c r="BQ349" s="9">
        <f t="shared" si="470"/>
        <v>0</v>
      </c>
      <c r="BR349" s="28">
        <f t="shared" si="471"/>
        <v>0</v>
      </c>
      <c r="BS349" s="28">
        <f t="shared" si="472"/>
        <v>0</v>
      </c>
      <c r="BT349" s="28">
        <f t="shared" si="473"/>
        <v>0</v>
      </c>
      <c r="BU349" s="28">
        <f t="shared" si="474"/>
        <v>0</v>
      </c>
      <c r="BV349" s="28">
        <f t="shared" si="475"/>
        <v>0</v>
      </c>
      <c r="BW349" s="36">
        <f t="shared" si="476"/>
        <v>0</v>
      </c>
      <c r="BX349" s="80">
        <f t="shared" si="477"/>
        <v>0</v>
      </c>
      <c r="BY349" s="9">
        <f t="shared" si="478"/>
        <v>0</v>
      </c>
      <c r="BZ349" s="28">
        <f t="shared" si="479"/>
        <v>0</v>
      </c>
      <c r="CA349" s="28">
        <f t="shared" si="480"/>
        <v>0</v>
      </c>
      <c r="CB349" s="28">
        <f t="shared" si="481"/>
        <v>0</v>
      </c>
      <c r="CC349" s="28">
        <f t="shared" si="482"/>
        <v>0</v>
      </c>
      <c r="CD349" s="28">
        <f t="shared" si="483"/>
        <v>0</v>
      </c>
      <c r="CE349" s="36">
        <f t="shared" si="484"/>
        <v>0</v>
      </c>
      <c r="CF349" s="80">
        <f t="shared" si="485"/>
        <v>0</v>
      </c>
      <c r="CG349" s="9">
        <f t="shared" si="486"/>
        <v>0</v>
      </c>
      <c r="CH349" s="28">
        <f t="shared" si="487"/>
        <v>0</v>
      </c>
      <c r="CI349" s="28">
        <f t="shared" si="488"/>
        <v>0</v>
      </c>
      <c r="CJ349" s="28">
        <f t="shared" si="489"/>
        <v>0</v>
      </c>
      <c r="CK349" s="28">
        <f t="shared" si="490"/>
        <v>0</v>
      </c>
      <c r="CL349" s="28">
        <f t="shared" si="491"/>
        <v>0</v>
      </c>
      <c r="CM349" s="36">
        <f t="shared" si="492"/>
        <v>0</v>
      </c>
      <c r="CN349" s="80">
        <f t="shared" si="493"/>
        <v>0</v>
      </c>
      <c r="CO349" s="9">
        <f t="shared" si="494"/>
        <v>0</v>
      </c>
      <c r="CP349" s="28">
        <f t="shared" si="495"/>
        <v>0</v>
      </c>
      <c r="CQ349" s="28">
        <f t="shared" si="417"/>
        <v>0</v>
      </c>
      <c r="CR349" s="28">
        <f t="shared" si="418"/>
        <v>0</v>
      </c>
      <c r="CS349" s="28">
        <f t="shared" si="419"/>
        <v>0</v>
      </c>
      <c r="CT349" s="28">
        <f t="shared" si="420"/>
        <v>0</v>
      </c>
      <c r="CU349" s="36">
        <f t="shared" si="421"/>
        <v>0</v>
      </c>
      <c r="CV349" s="122">
        <f t="shared" si="422"/>
        <v>0</v>
      </c>
      <c r="CW349" s="125">
        <f t="shared" si="423"/>
        <v>0</v>
      </c>
      <c r="CX349" s="138">
        <f t="shared" si="424"/>
        <v>0</v>
      </c>
    </row>
    <row r="350" spans="2:102" x14ac:dyDescent="0.3">
      <c r="B350" s="86">
        <v>323</v>
      </c>
      <c r="C350" s="155">
        <f t="shared" si="427"/>
        <v>0</v>
      </c>
      <c r="D350" s="10">
        <f t="shared" si="428"/>
        <v>0</v>
      </c>
      <c r="E350" s="10">
        <f t="shared" si="429"/>
        <v>0</v>
      </c>
      <c r="F350" s="10">
        <f t="shared" si="430"/>
        <v>0</v>
      </c>
      <c r="G350" s="10">
        <f t="shared" si="431"/>
        <v>0</v>
      </c>
      <c r="H350" s="10">
        <f t="shared" si="425"/>
        <v>0</v>
      </c>
      <c r="I350" s="146">
        <f t="shared" si="496"/>
        <v>0</v>
      </c>
      <c r="J350" s="147">
        <f t="shared" si="497"/>
        <v>0</v>
      </c>
      <c r="S350" s="86">
        <v>323</v>
      </c>
      <c r="T350" s="9">
        <f t="shared" si="432"/>
        <v>0</v>
      </c>
      <c r="U350" s="10">
        <f t="shared" si="433"/>
        <v>0</v>
      </c>
      <c r="V350" s="10">
        <f t="shared" si="434"/>
        <v>0</v>
      </c>
      <c r="W350" s="10">
        <f t="shared" si="435"/>
        <v>0</v>
      </c>
      <c r="X350" s="10">
        <f t="shared" si="436"/>
        <v>0</v>
      </c>
      <c r="Y350" s="10">
        <f t="shared" si="437"/>
        <v>0</v>
      </c>
      <c r="Z350" s="10">
        <f t="shared" si="438"/>
        <v>0</v>
      </c>
      <c r="AA350" s="16">
        <f t="shared" si="439"/>
        <v>0</v>
      </c>
      <c r="AB350" s="6"/>
      <c r="AC350" s="9">
        <f t="shared" si="440"/>
        <v>0</v>
      </c>
      <c r="AD350" s="10">
        <f t="shared" si="441"/>
        <v>0</v>
      </c>
      <c r="AE350" s="10">
        <f t="shared" si="442"/>
        <v>0</v>
      </c>
      <c r="AF350" s="10">
        <f t="shared" si="443"/>
        <v>0</v>
      </c>
      <c r="AG350" s="10">
        <f t="shared" si="444"/>
        <v>0</v>
      </c>
      <c r="AH350" s="10">
        <f t="shared" si="445"/>
        <v>0</v>
      </c>
      <c r="AI350" s="10">
        <f t="shared" si="446"/>
        <v>0</v>
      </c>
      <c r="AJ350" s="16">
        <f t="shared" si="447"/>
        <v>0</v>
      </c>
      <c r="AK350" s="6"/>
      <c r="AL350" s="9">
        <f t="shared" si="448"/>
        <v>0</v>
      </c>
      <c r="AM350" s="10">
        <f t="shared" si="449"/>
        <v>0</v>
      </c>
      <c r="AN350" s="10">
        <f t="shared" si="450"/>
        <v>0</v>
      </c>
      <c r="AO350" s="10">
        <f t="shared" si="451"/>
        <v>0</v>
      </c>
      <c r="AP350" s="10">
        <f t="shared" si="452"/>
        <v>0</v>
      </c>
      <c r="AQ350" s="10">
        <f t="shared" si="453"/>
        <v>0</v>
      </c>
      <c r="AR350" s="10">
        <f t="shared" si="454"/>
        <v>0</v>
      </c>
      <c r="AS350" s="16">
        <f t="shared" si="455"/>
        <v>0</v>
      </c>
      <c r="AU350" s="2"/>
      <c r="AV350" s="2"/>
      <c r="AW350" s="2"/>
      <c r="AX350" s="2"/>
      <c r="AY350" s="9">
        <f t="shared" si="456"/>
        <v>0</v>
      </c>
      <c r="AZ350" s="31">
        <f t="shared" si="457"/>
        <v>0</v>
      </c>
      <c r="BA350" s="31">
        <f t="shared" si="426"/>
        <v>0</v>
      </c>
      <c r="BB350" s="10">
        <f t="shared" si="498"/>
        <v>0</v>
      </c>
      <c r="BC350" s="28">
        <f t="shared" si="458"/>
        <v>0</v>
      </c>
      <c r="BD350" s="10">
        <f t="shared" si="459"/>
        <v>0</v>
      </c>
      <c r="BE350" s="10">
        <f t="shared" si="499"/>
        <v>0</v>
      </c>
      <c r="BF350" s="44">
        <f t="shared" si="460"/>
        <v>0</v>
      </c>
      <c r="BG350" s="80">
        <f t="shared" si="461"/>
        <v>0</v>
      </c>
      <c r="BH350" s="118"/>
      <c r="BI350" s="9">
        <f t="shared" si="462"/>
        <v>0</v>
      </c>
      <c r="BJ350" s="28">
        <f t="shared" si="463"/>
        <v>0</v>
      </c>
      <c r="BK350" s="28">
        <f t="shared" si="464"/>
        <v>0</v>
      </c>
      <c r="BL350" s="28">
        <f t="shared" si="465"/>
        <v>0</v>
      </c>
      <c r="BM350" s="28">
        <f t="shared" si="466"/>
        <v>0</v>
      </c>
      <c r="BN350" s="28">
        <f t="shared" si="467"/>
        <v>0</v>
      </c>
      <c r="BO350" s="36">
        <f t="shared" si="468"/>
        <v>0</v>
      </c>
      <c r="BP350" s="80">
        <f t="shared" si="469"/>
        <v>0</v>
      </c>
      <c r="BQ350" s="9">
        <f t="shared" si="470"/>
        <v>0</v>
      </c>
      <c r="BR350" s="28">
        <f t="shared" si="471"/>
        <v>0</v>
      </c>
      <c r="BS350" s="28">
        <f t="shared" si="472"/>
        <v>0</v>
      </c>
      <c r="BT350" s="28">
        <f t="shared" si="473"/>
        <v>0</v>
      </c>
      <c r="BU350" s="28">
        <f t="shared" si="474"/>
        <v>0</v>
      </c>
      <c r="BV350" s="28">
        <f t="shared" si="475"/>
        <v>0</v>
      </c>
      <c r="BW350" s="36">
        <f t="shared" si="476"/>
        <v>0</v>
      </c>
      <c r="BX350" s="80">
        <f t="shared" si="477"/>
        <v>0</v>
      </c>
      <c r="BY350" s="9">
        <f t="shared" si="478"/>
        <v>0</v>
      </c>
      <c r="BZ350" s="28">
        <f t="shared" si="479"/>
        <v>0</v>
      </c>
      <c r="CA350" s="28">
        <f t="shared" si="480"/>
        <v>0</v>
      </c>
      <c r="CB350" s="28">
        <f t="shared" si="481"/>
        <v>0</v>
      </c>
      <c r="CC350" s="28">
        <f t="shared" si="482"/>
        <v>0</v>
      </c>
      <c r="CD350" s="28">
        <f t="shared" si="483"/>
        <v>0</v>
      </c>
      <c r="CE350" s="36">
        <f t="shared" si="484"/>
        <v>0</v>
      </c>
      <c r="CF350" s="80">
        <f t="shared" si="485"/>
        <v>0</v>
      </c>
      <c r="CG350" s="9">
        <f t="shared" si="486"/>
        <v>0</v>
      </c>
      <c r="CH350" s="28">
        <f t="shared" si="487"/>
        <v>0</v>
      </c>
      <c r="CI350" s="28">
        <f t="shared" si="488"/>
        <v>0</v>
      </c>
      <c r="CJ350" s="28">
        <f t="shared" si="489"/>
        <v>0</v>
      </c>
      <c r="CK350" s="28">
        <f t="shared" si="490"/>
        <v>0</v>
      </c>
      <c r="CL350" s="28">
        <f t="shared" si="491"/>
        <v>0</v>
      </c>
      <c r="CM350" s="36">
        <f t="shared" si="492"/>
        <v>0</v>
      </c>
      <c r="CN350" s="80">
        <f t="shared" si="493"/>
        <v>0</v>
      </c>
      <c r="CO350" s="9">
        <f t="shared" si="494"/>
        <v>0</v>
      </c>
      <c r="CP350" s="28">
        <f t="shared" si="495"/>
        <v>0</v>
      </c>
      <c r="CQ350" s="28">
        <f t="shared" si="417"/>
        <v>0</v>
      </c>
      <c r="CR350" s="28">
        <f t="shared" si="418"/>
        <v>0</v>
      </c>
      <c r="CS350" s="28">
        <f t="shared" si="419"/>
        <v>0</v>
      </c>
      <c r="CT350" s="28">
        <f t="shared" si="420"/>
        <v>0</v>
      </c>
      <c r="CU350" s="36">
        <f t="shared" si="421"/>
        <v>0</v>
      </c>
      <c r="CV350" s="122">
        <f t="shared" si="422"/>
        <v>0</v>
      </c>
      <c r="CW350" s="125">
        <f t="shared" si="423"/>
        <v>0</v>
      </c>
      <c r="CX350" s="138">
        <f t="shared" si="424"/>
        <v>0</v>
      </c>
    </row>
    <row r="351" spans="2:102" x14ac:dyDescent="0.3">
      <c r="B351" s="86">
        <v>324</v>
      </c>
      <c r="C351" s="155">
        <f t="shared" si="427"/>
        <v>0</v>
      </c>
      <c r="D351" s="10">
        <f t="shared" si="428"/>
        <v>0</v>
      </c>
      <c r="E351" s="10">
        <f t="shared" si="429"/>
        <v>0</v>
      </c>
      <c r="F351" s="10">
        <f t="shared" si="430"/>
        <v>0</v>
      </c>
      <c r="G351" s="10">
        <f t="shared" si="431"/>
        <v>0</v>
      </c>
      <c r="H351" s="10">
        <f t="shared" si="425"/>
        <v>0</v>
      </c>
      <c r="I351" s="146">
        <f t="shared" si="496"/>
        <v>0</v>
      </c>
      <c r="J351" s="147">
        <f t="shared" si="497"/>
        <v>0</v>
      </c>
      <c r="S351" s="86">
        <v>324</v>
      </c>
      <c r="T351" s="9">
        <f t="shared" si="432"/>
        <v>0</v>
      </c>
      <c r="U351" s="10">
        <f t="shared" si="433"/>
        <v>0</v>
      </c>
      <c r="V351" s="10">
        <f t="shared" si="434"/>
        <v>0</v>
      </c>
      <c r="W351" s="10">
        <f t="shared" si="435"/>
        <v>0</v>
      </c>
      <c r="X351" s="10">
        <f t="shared" si="436"/>
        <v>0</v>
      </c>
      <c r="Y351" s="10">
        <f t="shared" si="437"/>
        <v>0</v>
      </c>
      <c r="Z351" s="10">
        <f t="shared" si="438"/>
        <v>0</v>
      </c>
      <c r="AA351" s="16">
        <f t="shared" si="439"/>
        <v>0</v>
      </c>
      <c r="AB351" s="6"/>
      <c r="AC351" s="9">
        <f t="shared" si="440"/>
        <v>0</v>
      </c>
      <c r="AD351" s="10">
        <f t="shared" si="441"/>
        <v>0</v>
      </c>
      <c r="AE351" s="10">
        <f t="shared" si="442"/>
        <v>0</v>
      </c>
      <c r="AF351" s="10">
        <f t="shared" si="443"/>
        <v>0</v>
      </c>
      <c r="AG351" s="10">
        <f t="shared" si="444"/>
        <v>0</v>
      </c>
      <c r="AH351" s="10">
        <f t="shared" si="445"/>
        <v>0</v>
      </c>
      <c r="AI351" s="10">
        <f t="shared" si="446"/>
        <v>0</v>
      </c>
      <c r="AJ351" s="16">
        <f t="shared" si="447"/>
        <v>0</v>
      </c>
      <c r="AK351" s="6"/>
      <c r="AL351" s="9">
        <f t="shared" si="448"/>
        <v>0</v>
      </c>
      <c r="AM351" s="10">
        <f t="shared" si="449"/>
        <v>0</v>
      </c>
      <c r="AN351" s="10">
        <f t="shared" si="450"/>
        <v>0</v>
      </c>
      <c r="AO351" s="10">
        <f t="shared" si="451"/>
        <v>0</v>
      </c>
      <c r="AP351" s="10">
        <f t="shared" si="452"/>
        <v>0</v>
      </c>
      <c r="AQ351" s="10">
        <f t="shared" si="453"/>
        <v>0</v>
      </c>
      <c r="AR351" s="10">
        <f t="shared" si="454"/>
        <v>0</v>
      </c>
      <c r="AS351" s="16">
        <f t="shared" si="455"/>
        <v>0</v>
      </c>
      <c r="AU351" s="2"/>
      <c r="AV351" s="2"/>
      <c r="AW351" s="2"/>
      <c r="AX351" s="2"/>
      <c r="AY351" s="9">
        <f t="shared" si="456"/>
        <v>0</v>
      </c>
      <c r="AZ351" s="31">
        <f t="shared" si="457"/>
        <v>0</v>
      </c>
      <c r="BA351" s="31">
        <f t="shared" si="426"/>
        <v>0</v>
      </c>
      <c r="BB351" s="10">
        <f t="shared" si="498"/>
        <v>0</v>
      </c>
      <c r="BC351" s="28">
        <f t="shared" si="458"/>
        <v>0</v>
      </c>
      <c r="BD351" s="10">
        <f t="shared" si="459"/>
        <v>0</v>
      </c>
      <c r="BE351" s="10">
        <f t="shared" si="499"/>
        <v>0</v>
      </c>
      <c r="BF351" s="44">
        <f t="shared" si="460"/>
        <v>0</v>
      </c>
      <c r="BG351" s="80">
        <f t="shared" si="461"/>
        <v>0</v>
      </c>
      <c r="BH351" s="118"/>
      <c r="BI351" s="9">
        <f t="shared" si="462"/>
        <v>0</v>
      </c>
      <c r="BJ351" s="28">
        <f t="shared" si="463"/>
        <v>0</v>
      </c>
      <c r="BK351" s="28">
        <f t="shared" si="464"/>
        <v>0</v>
      </c>
      <c r="BL351" s="28">
        <f t="shared" si="465"/>
        <v>0</v>
      </c>
      <c r="BM351" s="28">
        <f t="shared" si="466"/>
        <v>0</v>
      </c>
      <c r="BN351" s="28">
        <f t="shared" si="467"/>
        <v>0</v>
      </c>
      <c r="BO351" s="36">
        <f t="shared" si="468"/>
        <v>0</v>
      </c>
      <c r="BP351" s="80">
        <f t="shared" si="469"/>
        <v>0</v>
      </c>
      <c r="BQ351" s="9">
        <f t="shared" si="470"/>
        <v>0</v>
      </c>
      <c r="BR351" s="28">
        <f t="shared" si="471"/>
        <v>0</v>
      </c>
      <c r="BS351" s="28">
        <f t="shared" si="472"/>
        <v>0</v>
      </c>
      <c r="BT351" s="28">
        <f t="shared" si="473"/>
        <v>0</v>
      </c>
      <c r="BU351" s="28">
        <f t="shared" si="474"/>
        <v>0</v>
      </c>
      <c r="BV351" s="28">
        <f t="shared" si="475"/>
        <v>0</v>
      </c>
      <c r="BW351" s="36">
        <f t="shared" si="476"/>
        <v>0</v>
      </c>
      <c r="BX351" s="80">
        <f t="shared" si="477"/>
        <v>0</v>
      </c>
      <c r="BY351" s="9">
        <f t="shared" si="478"/>
        <v>0</v>
      </c>
      <c r="BZ351" s="28">
        <f t="shared" si="479"/>
        <v>0</v>
      </c>
      <c r="CA351" s="28">
        <f t="shared" si="480"/>
        <v>0</v>
      </c>
      <c r="CB351" s="28">
        <f t="shared" si="481"/>
        <v>0</v>
      </c>
      <c r="CC351" s="28">
        <f t="shared" si="482"/>
        <v>0</v>
      </c>
      <c r="CD351" s="28">
        <f t="shared" si="483"/>
        <v>0</v>
      </c>
      <c r="CE351" s="36">
        <f t="shared" si="484"/>
        <v>0</v>
      </c>
      <c r="CF351" s="80">
        <f t="shared" si="485"/>
        <v>0</v>
      </c>
      <c r="CG351" s="9">
        <f t="shared" si="486"/>
        <v>0</v>
      </c>
      <c r="CH351" s="28">
        <f t="shared" si="487"/>
        <v>0</v>
      </c>
      <c r="CI351" s="28">
        <f t="shared" si="488"/>
        <v>0</v>
      </c>
      <c r="CJ351" s="28">
        <f t="shared" si="489"/>
        <v>0</v>
      </c>
      <c r="CK351" s="28">
        <f t="shared" si="490"/>
        <v>0</v>
      </c>
      <c r="CL351" s="28">
        <f t="shared" si="491"/>
        <v>0</v>
      </c>
      <c r="CM351" s="36">
        <f t="shared" si="492"/>
        <v>0</v>
      </c>
      <c r="CN351" s="80">
        <f t="shared" si="493"/>
        <v>0</v>
      </c>
      <c r="CO351" s="9">
        <f t="shared" si="494"/>
        <v>0</v>
      </c>
      <c r="CP351" s="28">
        <f t="shared" si="495"/>
        <v>0</v>
      </c>
      <c r="CQ351" s="28">
        <f t="shared" si="417"/>
        <v>0</v>
      </c>
      <c r="CR351" s="28">
        <f t="shared" si="418"/>
        <v>0</v>
      </c>
      <c r="CS351" s="28">
        <f t="shared" si="419"/>
        <v>0</v>
      </c>
      <c r="CT351" s="28">
        <f t="shared" si="420"/>
        <v>0</v>
      </c>
      <c r="CU351" s="36">
        <f t="shared" si="421"/>
        <v>0</v>
      </c>
      <c r="CV351" s="122">
        <f t="shared" si="422"/>
        <v>0</v>
      </c>
      <c r="CW351" s="125">
        <f t="shared" si="423"/>
        <v>0</v>
      </c>
      <c r="CX351" s="138">
        <f t="shared" si="424"/>
        <v>0</v>
      </c>
    </row>
    <row r="352" spans="2:102" x14ac:dyDescent="0.3">
      <c r="B352" s="86">
        <v>325</v>
      </c>
      <c r="C352" s="155">
        <f t="shared" si="427"/>
        <v>0</v>
      </c>
      <c r="D352" s="10">
        <f t="shared" si="428"/>
        <v>0</v>
      </c>
      <c r="E352" s="10">
        <f t="shared" si="429"/>
        <v>0</v>
      </c>
      <c r="F352" s="10">
        <f t="shared" si="430"/>
        <v>0</v>
      </c>
      <c r="G352" s="10">
        <f t="shared" si="431"/>
        <v>0</v>
      </c>
      <c r="H352" s="10">
        <f t="shared" si="425"/>
        <v>0</v>
      </c>
      <c r="I352" s="146">
        <f t="shared" si="496"/>
        <v>0</v>
      </c>
      <c r="J352" s="147">
        <f t="shared" si="497"/>
        <v>0</v>
      </c>
      <c r="S352" s="86">
        <v>325</v>
      </c>
      <c r="T352" s="9">
        <f t="shared" si="432"/>
        <v>0</v>
      </c>
      <c r="U352" s="10">
        <f t="shared" si="433"/>
        <v>0</v>
      </c>
      <c r="V352" s="10">
        <f t="shared" si="434"/>
        <v>0</v>
      </c>
      <c r="W352" s="10">
        <f t="shared" si="435"/>
        <v>0</v>
      </c>
      <c r="X352" s="10">
        <f t="shared" si="436"/>
        <v>0</v>
      </c>
      <c r="Y352" s="10">
        <f t="shared" si="437"/>
        <v>0</v>
      </c>
      <c r="Z352" s="10">
        <f t="shared" si="438"/>
        <v>0</v>
      </c>
      <c r="AA352" s="16">
        <f t="shared" si="439"/>
        <v>0</v>
      </c>
      <c r="AB352" s="6"/>
      <c r="AC352" s="9">
        <f t="shared" si="440"/>
        <v>0</v>
      </c>
      <c r="AD352" s="10">
        <f t="shared" si="441"/>
        <v>0</v>
      </c>
      <c r="AE352" s="10">
        <f t="shared" si="442"/>
        <v>0</v>
      </c>
      <c r="AF352" s="10">
        <f t="shared" si="443"/>
        <v>0</v>
      </c>
      <c r="AG352" s="10">
        <f t="shared" si="444"/>
        <v>0</v>
      </c>
      <c r="AH352" s="10">
        <f t="shared" si="445"/>
        <v>0</v>
      </c>
      <c r="AI352" s="10">
        <f t="shared" si="446"/>
        <v>0</v>
      </c>
      <c r="AJ352" s="16">
        <f t="shared" si="447"/>
        <v>0</v>
      </c>
      <c r="AK352" s="6"/>
      <c r="AL352" s="9">
        <f t="shared" si="448"/>
        <v>0</v>
      </c>
      <c r="AM352" s="10">
        <f t="shared" si="449"/>
        <v>0</v>
      </c>
      <c r="AN352" s="10">
        <f t="shared" si="450"/>
        <v>0</v>
      </c>
      <c r="AO352" s="10">
        <f t="shared" si="451"/>
        <v>0</v>
      </c>
      <c r="AP352" s="10">
        <f t="shared" si="452"/>
        <v>0</v>
      </c>
      <c r="AQ352" s="10">
        <f t="shared" si="453"/>
        <v>0</v>
      </c>
      <c r="AR352" s="10">
        <f t="shared" si="454"/>
        <v>0</v>
      </c>
      <c r="AS352" s="16">
        <f t="shared" si="455"/>
        <v>0</v>
      </c>
      <c r="AU352" s="2"/>
      <c r="AV352" s="2"/>
      <c r="AW352" s="2"/>
      <c r="AX352" s="2"/>
      <c r="AY352" s="9">
        <f t="shared" si="456"/>
        <v>0</v>
      </c>
      <c r="AZ352" s="31">
        <f t="shared" si="457"/>
        <v>0</v>
      </c>
      <c r="BA352" s="31">
        <f t="shared" si="426"/>
        <v>0</v>
      </c>
      <c r="BB352" s="10">
        <f t="shared" si="498"/>
        <v>0</v>
      </c>
      <c r="BC352" s="28">
        <f t="shared" si="458"/>
        <v>0</v>
      </c>
      <c r="BD352" s="10">
        <f t="shared" si="459"/>
        <v>0</v>
      </c>
      <c r="BE352" s="10">
        <f t="shared" si="499"/>
        <v>0</v>
      </c>
      <c r="BF352" s="44">
        <f t="shared" si="460"/>
        <v>0</v>
      </c>
      <c r="BG352" s="80">
        <f t="shared" si="461"/>
        <v>0</v>
      </c>
      <c r="BH352" s="118"/>
      <c r="BI352" s="9">
        <f t="shared" si="462"/>
        <v>0</v>
      </c>
      <c r="BJ352" s="28">
        <f t="shared" si="463"/>
        <v>0</v>
      </c>
      <c r="BK352" s="28">
        <f t="shared" si="464"/>
        <v>0</v>
      </c>
      <c r="BL352" s="28">
        <f t="shared" si="465"/>
        <v>0</v>
      </c>
      <c r="BM352" s="28">
        <f t="shared" si="466"/>
        <v>0</v>
      </c>
      <c r="BN352" s="28">
        <f t="shared" si="467"/>
        <v>0</v>
      </c>
      <c r="BO352" s="36">
        <f t="shared" si="468"/>
        <v>0</v>
      </c>
      <c r="BP352" s="80">
        <f t="shared" si="469"/>
        <v>0</v>
      </c>
      <c r="BQ352" s="9">
        <f t="shared" si="470"/>
        <v>0</v>
      </c>
      <c r="BR352" s="28">
        <f t="shared" si="471"/>
        <v>0</v>
      </c>
      <c r="BS352" s="28">
        <f t="shared" si="472"/>
        <v>0</v>
      </c>
      <c r="BT352" s="28">
        <f t="shared" si="473"/>
        <v>0</v>
      </c>
      <c r="BU352" s="28">
        <f t="shared" si="474"/>
        <v>0</v>
      </c>
      <c r="BV352" s="28">
        <f t="shared" si="475"/>
        <v>0</v>
      </c>
      <c r="BW352" s="36">
        <f t="shared" si="476"/>
        <v>0</v>
      </c>
      <c r="BX352" s="80">
        <f t="shared" si="477"/>
        <v>0</v>
      </c>
      <c r="BY352" s="9">
        <f t="shared" si="478"/>
        <v>0</v>
      </c>
      <c r="BZ352" s="28">
        <f t="shared" si="479"/>
        <v>0</v>
      </c>
      <c r="CA352" s="28">
        <f t="shared" si="480"/>
        <v>0</v>
      </c>
      <c r="CB352" s="28">
        <f t="shared" si="481"/>
        <v>0</v>
      </c>
      <c r="CC352" s="28">
        <f t="shared" si="482"/>
        <v>0</v>
      </c>
      <c r="CD352" s="28">
        <f t="shared" si="483"/>
        <v>0</v>
      </c>
      <c r="CE352" s="36">
        <f t="shared" si="484"/>
        <v>0</v>
      </c>
      <c r="CF352" s="80">
        <f t="shared" si="485"/>
        <v>0</v>
      </c>
      <c r="CG352" s="9">
        <f t="shared" si="486"/>
        <v>0</v>
      </c>
      <c r="CH352" s="28">
        <f t="shared" si="487"/>
        <v>0</v>
      </c>
      <c r="CI352" s="28">
        <f t="shared" si="488"/>
        <v>0</v>
      </c>
      <c r="CJ352" s="28">
        <f t="shared" si="489"/>
        <v>0</v>
      </c>
      <c r="CK352" s="28">
        <f t="shared" si="490"/>
        <v>0</v>
      </c>
      <c r="CL352" s="28">
        <f t="shared" si="491"/>
        <v>0</v>
      </c>
      <c r="CM352" s="36">
        <f t="shared" si="492"/>
        <v>0</v>
      </c>
      <c r="CN352" s="80">
        <f t="shared" si="493"/>
        <v>0</v>
      </c>
      <c r="CO352" s="9">
        <f t="shared" si="494"/>
        <v>0</v>
      </c>
      <c r="CP352" s="28">
        <f t="shared" si="495"/>
        <v>0</v>
      </c>
      <c r="CQ352" s="28">
        <f t="shared" si="417"/>
        <v>0</v>
      </c>
      <c r="CR352" s="28">
        <f t="shared" si="418"/>
        <v>0</v>
      </c>
      <c r="CS352" s="28">
        <f t="shared" si="419"/>
        <v>0</v>
      </c>
      <c r="CT352" s="28">
        <f t="shared" si="420"/>
        <v>0</v>
      </c>
      <c r="CU352" s="36">
        <f t="shared" si="421"/>
        <v>0</v>
      </c>
      <c r="CV352" s="122">
        <f t="shared" si="422"/>
        <v>0</v>
      </c>
      <c r="CW352" s="125">
        <f t="shared" si="423"/>
        <v>0</v>
      </c>
      <c r="CX352" s="138">
        <f t="shared" si="424"/>
        <v>0</v>
      </c>
    </row>
    <row r="353" spans="2:102" x14ac:dyDescent="0.3">
      <c r="B353" s="86">
        <v>326</v>
      </c>
      <c r="C353" s="155">
        <f t="shared" si="427"/>
        <v>0</v>
      </c>
      <c r="D353" s="10">
        <f t="shared" si="428"/>
        <v>0</v>
      </c>
      <c r="E353" s="10">
        <f t="shared" si="429"/>
        <v>0</v>
      </c>
      <c r="F353" s="10">
        <f t="shared" si="430"/>
        <v>0</v>
      </c>
      <c r="G353" s="10">
        <f t="shared" si="431"/>
        <v>0</v>
      </c>
      <c r="H353" s="10">
        <f t="shared" si="425"/>
        <v>0</v>
      </c>
      <c r="I353" s="146">
        <f t="shared" si="496"/>
        <v>0</v>
      </c>
      <c r="J353" s="147">
        <f t="shared" si="497"/>
        <v>0</v>
      </c>
      <c r="S353" s="86">
        <v>326</v>
      </c>
      <c r="T353" s="9">
        <f t="shared" si="432"/>
        <v>0</v>
      </c>
      <c r="U353" s="10">
        <f t="shared" si="433"/>
        <v>0</v>
      </c>
      <c r="V353" s="10">
        <f t="shared" si="434"/>
        <v>0</v>
      </c>
      <c r="W353" s="10">
        <f t="shared" si="435"/>
        <v>0</v>
      </c>
      <c r="X353" s="10">
        <f t="shared" si="436"/>
        <v>0</v>
      </c>
      <c r="Y353" s="10">
        <f t="shared" si="437"/>
        <v>0</v>
      </c>
      <c r="Z353" s="10">
        <f t="shared" si="438"/>
        <v>0</v>
      </c>
      <c r="AA353" s="16">
        <f t="shared" si="439"/>
        <v>0</v>
      </c>
      <c r="AB353" s="6"/>
      <c r="AC353" s="9">
        <f t="shared" si="440"/>
        <v>0</v>
      </c>
      <c r="AD353" s="10">
        <f t="shared" si="441"/>
        <v>0</v>
      </c>
      <c r="AE353" s="10">
        <f t="shared" si="442"/>
        <v>0</v>
      </c>
      <c r="AF353" s="10">
        <f t="shared" si="443"/>
        <v>0</v>
      </c>
      <c r="AG353" s="10">
        <f t="shared" si="444"/>
        <v>0</v>
      </c>
      <c r="AH353" s="10">
        <f t="shared" si="445"/>
        <v>0</v>
      </c>
      <c r="AI353" s="10">
        <f t="shared" si="446"/>
        <v>0</v>
      </c>
      <c r="AJ353" s="16">
        <f t="shared" si="447"/>
        <v>0</v>
      </c>
      <c r="AK353" s="6"/>
      <c r="AL353" s="9">
        <f t="shared" si="448"/>
        <v>0</v>
      </c>
      <c r="AM353" s="10">
        <f t="shared" si="449"/>
        <v>0</v>
      </c>
      <c r="AN353" s="10">
        <f t="shared" si="450"/>
        <v>0</v>
      </c>
      <c r="AO353" s="10">
        <f t="shared" si="451"/>
        <v>0</v>
      </c>
      <c r="AP353" s="10">
        <f t="shared" si="452"/>
        <v>0</v>
      </c>
      <c r="AQ353" s="10">
        <f t="shared" si="453"/>
        <v>0</v>
      </c>
      <c r="AR353" s="10">
        <f t="shared" si="454"/>
        <v>0</v>
      </c>
      <c r="AS353" s="16">
        <f t="shared" si="455"/>
        <v>0</v>
      </c>
      <c r="AU353" s="2"/>
      <c r="AV353" s="2"/>
      <c r="AW353" s="2"/>
      <c r="AX353" s="2"/>
      <c r="AY353" s="9">
        <f t="shared" si="456"/>
        <v>0</v>
      </c>
      <c r="AZ353" s="31">
        <f t="shared" si="457"/>
        <v>0</v>
      </c>
      <c r="BA353" s="31">
        <f t="shared" si="426"/>
        <v>0</v>
      </c>
      <c r="BB353" s="10">
        <f t="shared" si="498"/>
        <v>0</v>
      </c>
      <c r="BC353" s="28">
        <f t="shared" si="458"/>
        <v>0</v>
      </c>
      <c r="BD353" s="10">
        <f t="shared" si="459"/>
        <v>0</v>
      </c>
      <c r="BE353" s="10">
        <f t="shared" si="499"/>
        <v>0</v>
      </c>
      <c r="BF353" s="44">
        <f t="shared" si="460"/>
        <v>0</v>
      </c>
      <c r="BG353" s="80">
        <f t="shared" si="461"/>
        <v>0</v>
      </c>
      <c r="BH353" s="118"/>
      <c r="BI353" s="9">
        <f t="shared" si="462"/>
        <v>0</v>
      </c>
      <c r="BJ353" s="28">
        <f t="shared" si="463"/>
        <v>0</v>
      </c>
      <c r="BK353" s="28">
        <f t="shared" si="464"/>
        <v>0</v>
      </c>
      <c r="BL353" s="28">
        <f t="shared" si="465"/>
        <v>0</v>
      </c>
      <c r="BM353" s="28">
        <f t="shared" si="466"/>
        <v>0</v>
      </c>
      <c r="BN353" s="28">
        <f t="shared" si="467"/>
        <v>0</v>
      </c>
      <c r="BO353" s="36">
        <f t="shared" si="468"/>
        <v>0</v>
      </c>
      <c r="BP353" s="80">
        <f t="shared" si="469"/>
        <v>0</v>
      </c>
      <c r="BQ353" s="9">
        <f t="shared" si="470"/>
        <v>0</v>
      </c>
      <c r="BR353" s="28">
        <f t="shared" si="471"/>
        <v>0</v>
      </c>
      <c r="BS353" s="28">
        <f t="shared" si="472"/>
        <v>0</v>
      </c>
      <c r="BT353" s="28">
        <f t="shared" si="473"/>
        <v>0</v>
      </c>
      <c r="BU353" s="28">
        <f t="shared" si="474"/>
        <v>0</v>
      </c>
      <c r="BV353" s="28">
        <f t="shared" si="475"/>
        <v>0</v>
      </c>
      <c r="BW353" s="36">
        <f t="shared" si="476"/>
        <v>0</v>
      </c>
      <c r="BX353" s="80">
        <f t="shared" si="477"/>
        <v>0</v>
      </c>
      <c r="BY353" s="9">
        <f t="shared" si="478"/>
        <v>0</v>
      </c>
      <c r="BZ353" s="28">
        <f t="shared" si="479"/>
        <v>0</v>
      </c>
      <c r="CA353" s="28">
        <f t="shared" si="480"/>
        <v>0</v>
      </c>
      <c r="CB353" s="28">
        <f t="shared" si="481"/>
        <v>0</v>
      </c>
      <c r="CC353" s="28">
        <f t="shared" si="482"/>
        <v>0</v>
      </c>
      <c r="CD353" s="28">
        <f t="shared" si="483"/>
        <v>0</v>
      </c>
      <c r="CE353" s="36">
        <f t="shared" si="484"/>
        <v>0</v>
      </c>
      <c r="CF353" s="80">
        <f t="shared" si="485"/>
        <v>0</v>
      </c>
      <c r="CG353" s="9">
        <f t="shared" si="486"/>
        <v>0</v>
      </c>
      <c r="CH353" s="28">
        <f t="shared" si="487"/>
        <v>0</v>
      </c>
      <c r="CI353" s="28">
        <f t="shared" si="488"/>
        <v>0</v>
      </c>
      <c r="CJ353" s="28">
        <f t="shared" si="489"/>
        <v>0</v>
      </c>
      <c r="CK353" s="28">
        <f t="shared" si="490"/>
        <v>0</v>
      </c>
      <c r="CL353" s="28">
        <f t="shared" si="491"/>
        <v>0</v>
      </c>
      <c r="CM353" s="36">
        <f t="shared" si="492"/>
        <v>0</v>
      </c>
      <c r="CN353" s="80">
        <f t="shared" si="493"/>
        <v>0</v>
      </c>
      <c r="CO353" s="9">
        <f t="shared" si="494"/>
        <v>0</v>
      </c>
      <c r="CP353" s="28">
        <f t="shared" si="495"/>
        <v>0</v>
      </c>
      <c r="CQ353" s="28">
        <f t="shared" si="417"/>
        <v>0</v>
      </c>
      <c r="CR353" s="28">
        <f t="shared" si="418"/>
        <v>0</v>
      </c>
      <c r="CS353" s="28">
        <f t="shared" si="419"/>
        <v>0</v>
      </c>
      <c r="CT353" s="28">
        <f t="shared" si="420"/>
        <v>0</v>
      </c>
      <c r="CU353" s="36">
        <f t="shared" si="421"/>
        <v>0</v>
      </c>
      <c r="CV353" s="122">
        <f t="shared" si="422"/>
        <v>0</v>
      </c>
      <c r="CW353" s="125">
        <f t="shared" si="423"/>
        <v>0</v>
      </c>
      <c r="CX353" s="138">
        <f t="shared" si="424"/>
        <v>0</v>
      </c>
    </row>
    <row r="354" spans="2:102" x14ac:dyDescent="0.3">
      <c r="B354" s="86">
        <v>327</v>
      </c>
      <c r="C354" s="155">
        <f t="shared" si="427"/>
        <v>0</v>
      </c>
      <c r="D354" s="10">
        <f t="shared" si="428"/>
        <v>0</v>
      </c>
      <c r="E354" s="10">
        <f t="shared" si="429"/>
        <v>0</v>
      </c>
      <c r="F354" s="10">
        <f t="shared" si="430"/>
        <v>0</v>
      </c>
      <c r="G354" s="10">
        <f t="shared" si="431"/>
        <v>0</v>
      </c>
      <c r="H354" s="10">
        <f t="shared" si="425"/>
        <v>0</v>
      </c>
      <c r="I354" s="146">
        <f t="shared" si="496"/>
        <v>0</v>
      </c>
      <c r="J354" s="147">
        <f t="shared" si="497"/>
        <v>0</v>
      </c>
      <c r="S354" s="86">
        <v>327</v>
      </c>
      <c r="T354" s="9">
        <f t="shared" si="432"/>
        <v>0</v>
      </c>
      <c r="U354" s="10">
        <f t="shared" si="433"/>
        <v>0</v>
      </c>
      <c r="V354" s="10">
        <f t="shared" si="434"/>
        <v>0</v>
      </c>
      <c r="W354" s="10">
        <f t="shared" si="435"/>
        <v>0</v>
      </c>
      <c r="X354" s="10">
        <f t="shared" si="436"/>
        <v>0</v>
      </c>
      <c r="Y354" s="10">
        <f t="shared" si="437"/>
        <v>0</v>
      </c>
      <c r="Z354" s="10">
        <f t="shared" si="438"/>
        <v>0</v>
      </c>
      <c r="AA354" s="16">
        <f t="shared" si="439"/>
        <v>0</v>
      </c>
      <c r="AB354" s="6"/>
      <c r="AC354" s="9">
        <f t="shared" si="440"/>
        <v>0</v>
      </c>
      <c r="AD354" s="10">
        <f t="shared" si="441"/>
        <v>0</v>
      </c>
      <c r="AE354" s="10">
        <f t="shared" si="442"/>
        <v>0</v>
      </c>
      <c r="AF354" s="10">
        <f t="shared" si="443"/>
        <v>0</v>
      </c>
      <c r="AG354" s="10">
        <f t="shared" si="444"/>
        <v>0</v>
      </c>
      <c r="AH354" s="10">
        <f t="shared" si="445"/>
        <v>0</v>
      </c>
      <c r="AI354" s="10">
        <f t="shared" si="446"/>
        <v>0</v>
      </c>
      <c r="AJ354" s="16">
        <f t="shared" si="447"/>
        <v>0</v>
      </c>
      <c r="AK354" s="6"/>
      <c r="AL354" s="9">
        <f t="shared" si="448"/>
        <v>0</v>
      </c>
      <c r="AM354" s="10">
        <f t="shared" si="449"/>
        <v>0</v>
      </c>
      <c r="AN354" s="10">
        <f t="shared" si="450"/>
        <v>0</v>
      </c>
      <c r="AO354" s="10">
        <f t="shared" si="451"/>
        <v>0</v>
      </c>
      <c r="AP354" s="10">
        <f t="shared" si="452"/>
        <v>0</v>
      </c>
      <c r="AQ354" s="10">
        <f t="shared" si="453"/>
        <v>0</v>
      </c>
      <c r="AR354" s="10">
        <f t="shared" si="454"/>
        <v>0</v>
      </c>
      <c r="AS354" s="16">
        <f t="shared" si="455"/>
        <v>0</v>
      </c>
      <c r="AU354" s="2"/>
      <c r="AV354" s="2"/>
      <c r="AW354" s="2"/>
      <c r="AX354" s="2"/>
      <c r="AY354" s="9">
        <f t="shared" si="456"/>
        <v>0</v>
      </c>
      <c r="AZ354" s="31">
        <f t="shared" si="457"/>
        <v>0</v>
      </c>
      <c r="BA354" s="31">
        <f t="shared" si="426"/>
        <v>0</v>
      </c>
      <c r="BB354" s="10">
        <f t="shared" si="498"/>
        <v>0</v>
      </c>
      <c r="BC354" s="28">
        <f t="shared" si="458"/>
        <v>0</v>
      </c>
      <c r="BD354" s="10">
        <f t="shared" si="459"/>
        <v>0</v>
      </c>
      <c r="BE354" s="10">
        <f t="shared" si="499"/>
        <v>0</v>
      </c>
      <c r="BF354" s="44">
        <f t="shared" si="460"/>
        <v>0</v>
      </c>
      <c r="BG354" s="80">
        <f t="shared" si="461"/>
        <v>0</v>
      </c>
      <c r="BH354" s="118"/>
      <c r="BI354" s="9">
        <f t="shared" si="462"/>
        <v>0</v>
      </c>
      <c r="BJ354" s="28">
        <f t="shared" si="463"/>
        <v>0</v>
      </c>
      <c r="BK354" s="28">
        <f t="shared" si="464"/>
        <v>0</v>
      </c>
      <c r="BL354" s="28">
        <f t="shared" si="465"/>
        <v>0</v>
      </c>
      <c r="BM354" s="28">
        <f t="shared" si="466"/>
        <v>0</v>
      </c>
      <c r="BN354" s="28">
        <f t="shared" si="467"/>
        <v>0</v>
      </c>
      <c r="BO354" s="36">
        <f t="shared" si="468"/>
        <v>0</v>
      </c>
      <c r="BP354" s="80">
        <f t="shared" si="469"/>
        <v>0</v>
      </c>
      <c r="BQ354" s="9">
        <f t="shared" si="470"/>
        <v>0</v>
      </c>
      <c r="BR354" s="28">
        <f t="shared" si="471"/>
        <v>0</v>
      </c>
      <c r="BS354" s="28">
        <f t="shared" si="472"/>
        <v>0</v>
      </c>
      <c r="BT354" s="28">
        <f t="shared" si="473"/>
        <v>0</v>
      </c>
      <c r="BU354" s="28">
        <f t="shared" si="474"/>
        <v>0</v>
      </c>
      <c r="BV354" s="28">
        <f t="shared" si="475"/>
        <v>0</v>
      </c>
      <c r="BW354" s="36">
        <f t="shared" si="476"/>
        <v>0</v>
      </c>
      <c r="BX354" s="80">
        <f t="shared" si="477"/>
        <v>0</v>
      </c>
      <c r="BY354" s="9">
        <f t="shared" si="478"/>
        <v>0</v>
      </c>
      <c r="BZ354" s="28">
        <f t="shared" si="479"/>
        <v>0</v>
      </c>
      <c r="CA354" s="28">
        <f t="shared" si="480"/>
        <v>0</v>
      </c>
      <c r="CB354" s="28">
        <f t="shared" si="481"/>
        <v>0</v>
      </c>
      <c r="CC354" s="28">
        <f t="shared" si="482"/>
        <v>0</v>
      </c>
      <c r="CD354" s="28">
        <f t="shared" si="483"/>
        <v>0</v>
      </c>
      <c r="CE354" s="36">
        <f t="shared" si="484"/>
        <v>0</v>
      </c>
      <c r="CF354" s="80">
        <f t="shared" si="485"/>
        <v>0</v>
      </c>
      <c r="CG354" s="9">
        <f t="shared" si="486"/>
        <v>0</v>
      </c>
      <c r="CH354" s="28">
        <f t="shared" si="487"/>
        <v>0</v>
      </c>
      <c r="CI354" s="28">
        <f t="shared" si="488"/>
        <v>0</v>
      </c>
      <c r="CJ354" s="28">
        <f t="shared" si="489"/>
        <v>0</v>
      </c>
      <c r="CK354" s="28">
        <f t="shared" si="490"/>
        <v>0</v>
      </c>
      <c r="CL354" s="28">
        <f t="shared" si="491"/>
        <v>0</v>
      </c>
      <c r="CM354" s="36">
        <f t="shared" si="492"/>
        <v>0</v>
      </c>
      <c r="CN354" s="80">
        <f t="shared" si="493"/>
        <v>0</v>
      </c>
      <c r="CO354" s="9">
        <f t="shared" si="494"/>
        <v>0</v>
      </c>
      <c r="CP354" s="28">
        <f t="shared" si="495"/>
        <v>0</v>
      </c>
      <c r="CQ354" s="28">
        <f t="shared" si="417"/>
        <v>0</v>
      </c>
      <c r="CR354" s="28">
        <f t="shared" si="418"/>
        <v>0</v>
      </c>
      <c r="CS354" s="28">
        <f t="shared" si="419"/>
        <v>0</v>
      </c>
      <c r="CT354" s="28">
        <f t="shared" si="420"/>
        <v>0</v>
      </c>
      <c r="CU354" s="36">
        <f t="shared" si="421"/>
        <v>0</v>
      </c>
      <c r="CV354" s="122">
        <f t="shared" si="422"/>
        <v>0</v>
      </c>
      <c r="CW354" s="125">
        <f t="shared" si="423"/>
        <v>0</v>
      </c>
      <c r="CX354" s="138">
        <f t="shared" si="424"/>
        <v>0</v>
      </c>
    </row>
    <row r="355" spans="2:102" x14ac:dyDescent="0.3">
      <c r="B355" s="86">
        <v>328</v>
      </c>
      <c r="C355" s="155">
        <f t="shared" si="427"/>
        <v>0</v>
      </c>
      <c r="D355" s="10">
        <f t="shared" si="428"/>
        <v>0</v>
      </c>
      <c r="E355" s="10">
        <f t="shared" si="429"/>
        <v>0</v>
      </c>
      <c r="F355" s="10">
        <f t="shared" si="430"/>
        <v>0</v>
      </c>
      <c r="G355" s="10">
        <f t="shared" si="431"/>
        <v>0</v>
      </c>
      <c r="H355" s="10">
        <f t="shared" si="425"/>
        <v>0</v>
      </c>
      <c r="I355" s="146">
        <f t="shared" si="496"/>
        <v>0</v>
      </c>
      <c r="J355" s="147">
        <f t="shared" si="497"/>
        <v>0</v>
      </c>
      <c r="S355" s="86">
        <v>328</v>
      </c>
      <c r="T355" s="9">
        <f t="shared" si="432"/>
        <v>0</v>
      </c>
      <c r="U355" s="10">
        <f t="shared" si="433"/>
        <v>0</v>
      </c>
      <c r="V355" s="10">
        <f t="shared" si="434"/>
        <v>0</v>
      </c>
      <c r="W355" s="10">
        <f t="shared" si="435"/>
        <v>0</v>
      </c>
      <c r="X355" s="10">
        <f t="shared" si="436"/>
        <v>0</v>
      </c>
      <c r="Y355" s="10">
        <f t="shared" si="437"/>
        <v>0</v>
      </c>
      <c r="Z355" s="10">
        <f t="shared" si="438"/>
        <v>0</v>
      </c>
      <c r="AA355" s="16">
        <f t="shared" si="439"/>
        <v>0</v>
      </c>
      <c r="AB355" s="6"/>
      <c r="AC355" s="9">
        <f t="shared" si="440"/>
        <v>0</v>
      </c>
      <c r="AD355" s="10">
        <f t="shared" si="441"/>
        <v>0</v>
      </c>
      <c r="AE355" s="10">
        <f t="shared" si="442"/>
        <v>0</v>
      </c>
      <c r="AF355" s="10">
        <f t="shared" si="443"/>
        <v>0</v>
      </c>
      <c r="AG355" s="10">
        <f t="shared" si="444"/>
        <v>0</v>
      </c>
      <c r="AH355" s="10">
        <f t="shared" si="445"/>
        <v>0</v>
      </c>
      <c r="AI355" s="10">
        <f t="shared" si="446"/>
        <v>0</v>
      </c>
      <c r="AJ355" s="16">
        <f t="shared" si="447"/>
        <v>0</v>
      </c>
      <c r="AK355" s="6"/>
      <c r="AL355" s="9">
        <f t="shared" si="448"/>
        <v>0</v>
      </c>
      <c r="AM355" s="10">
        <f t="shared" si="449"/>
        <v>0</v>
      </c>
      <c r="AN355" s="10">
        <f t="shared" si="450"/>
        <v>0</v>
      </c>
      <c r="AO355" s="10">
        <f t="shared" si="451"/>
        <v>0</v>
      </c>
      <c r="AP355" s="10">
        <f t="shared" si="452"/>
        <v>0</v>
      </c>
      <c r="AQ355" s="10">
        <f t="shared" si="453"/>
        <v>0</v>
      </c>
      <c r="AR355" s="10">
        <f t="shared" si="454"/>
        <v>0</v>
      </c>
      <c r="AS355" s="16">
        <f t="shared" si="455"/>
        <v>0</v>
      </c>
      <c r="AU355" s="2"/>
      <c r="AV355" s="2"/>
      <c r="AW355" s="2"/>
      <c r="AX355" s="2"/>
      <c r="AY355" s="9">
        <f t="shared" si="456"/>
        <v>0</v>
      </c>
      <c r="AZ355" s="31">
        <f t="shared" si="457"/>
        <v>0</v>
      </c>
      <c r="BA355" s="31">
        <f t="shared" si="426"/>
        <v>0</v>
      </c>
      <c r="BB355" s="10">
        <f t="shared" si="498"/>
        <v>0</v>
      </c>
      <c r="BC355" s="28">
        <f t="shared" si="458"/>
        <v>0</v>
      </c>
      <c r="BD355" s="10">
        <f t="shared" si="459"/>
        <v>0</v>
      </c>
      <c r="BE355" s="10">
        <f t="shared" si="499"/>
        <v>0</v>
      </c>
      <c r="BF355" s="44">
        <f t="shared" si="460"/>
        <v>0</v>
      </c>
      <c r="BG355" s="80">
        <f t="shared" si="461"/>
        <v>0</v>
      </c>
      <c r="BH355" s="118"/>
      <c r="BI355" s="9">
        <f t="shared" si="462"/>
        <v>0</v>
      </c>
      <c r="BJ355" s="28">
        <f t="shared" si="463"/>
        <v>0</v>
      </c>
      <c r="BK355" s="28">
        <f t="shared" si="464"/>
        <v>0</v>
      </c>
      <c r="BL355" s="28">
        <f t="shared" si="465"/>
        <v>0</v>
      </c>
      <c r="BM355" s="28">
        <f t="shared" si="466"/>
        <v>0</v>
      </c>
      <c r="BN355" s="28">
        <f t="shared" si="467"/>
        <v>0</v>
      </c>
      <c r="BO355" s="36">
        <f t="shared" si="468"/>
        <v>0</v>
      </c>
      <c r="BP355" s="80">
        <f t="shared" si="469"/>
        <v>0</v>
      </c>
      <c r="BQ355" s="9">
        <f t="shared" si="470"/>
        <v>0</v>
      </c>
      <c r="BR355" s="28">
        <f t="shared" si="471"/>
        <v>0</v>
      </c>
      <c r="BS355" s="28">
        <f t="shared" si="472"/>
        <v>0</v>
      </c>
      <c r="BT355" s="28">
        <f t="shared" si="473"/>
        <v>0</v>
      </c>
      <c r="BU355" s="28">
        <f t="shared" si="474"/>
        <v>0</v>
      </c>
      <c r="BV355" s="28">
        <f t="shared" si="475"/>
        <v>0</v>
      </c>
      <c r="BW355" s="36">
        <f t="shared" si="476"/>
        <v>0</v>
      </c>
      <c r="BX355" s="80">
        <f t="shared" si="477"/>
        <v>0</v>
      </c>
      <c r="BY355" s="9">
        <f t="shared" si="478"/>
        <v>0</v>
      </c>
      <c r="BZ355" s="28">
        <f t="shared" si="479"/>
        <v>0</v>
      </c>
      <c r="CA355" s="28">
        <f t="shared" si="480"/>
        <v>0</v>
      </c>
      <c r="CB355" s="28">
        <f t="shared" si="481"/>
        <v>0</v>
      </c>
      <c r="CC355" s="28">
        <f t="shared" si="482"/>
        <v>0</v>
      </c>
      <c r="CD355" s="28">
        <f t="shared" si="483"/>
        <v>0</v>
      </c>
      <c r="CE355" s="36">
        <f t="shared" si="484"/>
        <v>0</v>
      </c>
      <c r="CF355" s="80">
        <f t="shared" si="485"/>
        <v>0</v>
      </c>
      <c r="CG355" s="9">
        <f t="shared" si="486"/>
        <v>0</v>
      </c>
      <c r="CH355" s="28">
        <f t="shared" si="487"/>
        <v>0</v>
      </c>
      <c r="CI355" s="28">
        <f t="shared" si="488"/>
        <v>0</v>
      </c>
      <c r="CJ355" s="28">
        <f t="shared" si="489"/>
        <v>0</v>
      </c>
      <c r="CK355" s="28">
        <f t="shared" si="490"/>
        <v>0</v>
      </c>
      <c r="CL355" s="28">
        <f t="shared" si="491"/>
        <v>0</v>
      </c>
      <c r="CM355" s="36">
        <f t="shared" si="492"/>
        <v>0</v>
      </c>
      <c r="CN355" s="80">
        <f t="shared" si="493"/>
        <v>0</v>
      </c>
      <c r="CO355" s="9">
        <f t="shared" si="494"/>
        <v>0</v>
      </c>
      <c r="CP355" s="28">
        <f t="shared" si="495"/>
        <v>0</v>
      </c>
      <c r="CQ355" s="28">
        <f t="shared" si="417"/>
        <v>0</v>
      </c>
      <c r="CR355" s="28">
        <f t="shared" si="418"/>
        <v>0</v>
      </c>
      <c r="CS355" s="28">
        <f t="shared" si="419"/>
        <v>0</v>
      </c>
      <c r="CT355" s="28">
        <f t="shared" si="420"/>
        <v>0</v>
      </c>
      <c r="CU355" s="36">
        <f t="shared" si="421"/>
        <v>0</v>
      </c>
      <c r="CV355" s="122">
        <f t="shared" si="422"/>
        <v>0</v>
      </c>
      <c r="CW355" s="125">
        <f t="shared" si="423"/>
        <v>0</v>
      </c>
      <c r="CX355" s="138">
        <f t="shared" si="424"/>
        <v>0</v>
      </c>
    </row>
    <row r="356" spans="2:102" x14ac:dyDescent="0.3">
      <c r="B356" s="86">
        <v>329</v>
      </c>
      <c r="C356" s="155">
        <f t="shared" si="427"/>
        <v>0</v>
      </c>
      <c r="D356" s="10">
        <f t="shared" si="428"/>
        <v>0</v>
      </c>
      <c r="E356" s="10">
        <f t="shared" si="429"/>
        <v>0</v>
      </c>
      <c r="F356" s="10">
        <f t="shared" si="430"/>
        <v>0</v>
      </c>
      <c r="G356" s="10">
        <f t="shared" si="431"/>
        <v>0</v>
      </c>
      <c r="H356" s="10">
        <f t="shared" si="425"/>
        <v>0</v>
      </c>
      <c r="I356" s="146">
        <f t="shared" si="496"/>
        <v>0</v>
      </c>
      <c r="J356" s="147">
        <f t="shared" si="497"/>
        <v>0</v>
      </c>
      <c r="S356" s="86">
        <v>329</v>
      </c>
      <c r="T356" s="9">
        <f t="shared" si="432"/>
        <v>0</v>
      </c>
      <c r="U356" s="10">
        <f t="shared" si="433"/>
        <v>0</v>
      </c>
      <c r="V356" s="10">
        <f t="shared" si="434"/>
        <v>0</v>
      </c>
      <c r="W356" s="10">
        <f t="shared" si="435"/>
        <v>0</v>
      </c>
      <c r="X356" s="10">
        <f t="shared" si="436"/>
        <v>0</v>
      </c>
      <c r="Y356" s="10">
        <f t="shared" si="437"/>
        <v>0</v>
      </c>
      <c r="Z356" s="10">
        <f t="shared" si="438"/>
        <v>0</v>
      </c>
      <c r="AA356" s="16">
        <f t="shared" si="439"/>
        <v>0</v>
      </c>
      <c r="AB356" s="6"/>
      <c r="AC356" s="9">
        <f t="shared" si="440"/>
        <v>0</v>
      </c>
      <c r="AD356" s="10">
        <f t="shared" si="441"/>
        <v>0</v>
      </c>
      <c r="AE356" s="10">
        <f t="shared" si="442"/>
        <v>0</v>
      </c>
      <c r="AF356" s="10">
        <f t="shared" si="443"/>
        <v>0</v>
      </c>
      <c r="AG356" s="10">
        <f t="shared" si="444"/>
        <v>0</v>
      </c>
      <c r="AH356" s="10">
        <f t="shared" si="445"/>
        <v>0</v>
      </c>
      <c r="AI356" s="10">
        <f t="shared" si="446"/>
        <v>0</v>
      </c>
      <c r="AJ356" s="16">
        <f t="shared" si="447"/>
        <v>0</v>
      </c>
      <c r="AK356" s="6"/>
      <c r="AL356" s="9">
        <f t="shared" si="448"/>
        <v>0</v>
      </c>
      <c r="AM356" s="10">
        <f t="shared" si="449"/>
        <v>0</v>
      </c>
      <c r="AN356" s="10">
        <f t="shared" si="450"/>
        <v>0</v>
      </c>
      <c r="AO356" s="10">
        <f t="shared" si="451"/>
        <v>0</v>
      </c>
      <c r="AP356" s="10">
        <f t="shared" si="452"/>
        <v>0</v>
      </c>
      <c r="AQ356" s="10">
        <f t="shared" si="453"/>
        <v>0</v>
      </c>
      <c r="AR356" s="10">
        <f t="shared" si="454"/>
        <v>0</v>
      </c>
      <c r="AS356" s="16">
        <f t="shared" si="455"/>
        <v>0</v>
      </c>
      <c r="AU356" s="2"/>
      <c r="AV356" s="2"/>
      <c r="AW356" s="2"/>
      <c r="AX356" s="2"/>
      <c r="AY356" s="9">
        <f t="shared" si="456"/>
        <v>0</v>
      </c>
      <c r="AZ356" s="31">
        <f t="shared" si="457"/>
        <v>0</v>
      </c>
      <c r="BA356" s="31">
        <f t="shared" si="426"/>
        <v>0</v>
      </c>
      <c r="BB356" s="10">
        <f t="shared" si="498"/>
        <v>0</v>
      </c>
      <c r="BC356" s="28">
        <f t="shared" si="458"/>
        <v>0</v>
      </c>
      <c r="BD356" s="10">
        <f t="shared" si="459"/>
        <v>0</v>
      </c>
      <c r="BE356" s="10">
        <f t="shared" si="499"/>
        <v>0</v>
      </c>
      <c r="BF356" s="44">
        <f t="shared" si="460"/>
        <v>0</v>
      </c>
      <c r="BG356" s="80">
        <f t="shared" si="461"/>
        <v>0</v>
      </c>
      <c r="BH356" s="118"/>
      <c r="BI356" s="9">
        <f t="shared" si="462"/>
        <v>0</v>
      </c>
      <c r="BJ356" s="28">
        <f t="shared" si="463"/>
        <v>0</v>
      </c>
      <c r="BK356" s="28">
        <f t="shared" si="464"/>
        <v>0</v>
      </c>
      <c r="BL356" s="28">
        <f t="shared" si="465"/>
        <v>0</v>
      </c>
      <c r="BM356" s="28">
        <f t="shared" si="466"/>
        <v>0</v>
      </c>
      <c r="BN356" s="28">
        <f t="shared" si="467"/>
        <v>0</v>
      </c>
      <c r="BO356" s="36">
        <f t="shared" si="468"/>
        <v>0</v>
      </c>
      <c r="BP356" s="80">
        <f t="shared" si="469"/>
        <v>0</v>
      </c>
      <c r="BQ356" s="9">
        <f t="shared" si="470"/>
        <v>0</v>
      </c>
      <c r="BR356" s="28">
        <f t="shared" si="471"/>
        <v>0</v>
      </c>
      <c r="BS356" s="28">
        <f t="shared" si="472"/>
        <v>0</v>
      </c>
      <c r="BT356" s="28">
        <f t="shared" si="473"/>
        <v>0</v>
      </c>
      <c r="BU356" s="28">
        <f t="shared" si="474"/>
        <v>0</v>
      </c>
      <c r="BV356" s="28">
        <f t="shared" si="475"/>
        <v>0</v>
      </c>
      <c r="BW356" s="36">
        <f t="shared" si="476"/>
        <v>0</v>
      </c>
      <c r="BX356" s="80">
        <f t="shared" si="477"/>
        <v>0</v>
      </c>
      <c r="BY356" s="9">
        <f t="shared" si="478"/>
        <v>0</v>
      </c>
      <c r="BZ356" s="28">
        <f t="shared" si="479"/>
        <v>0</v>
      </c>
      <c r="CA356" s="28">
        <f t="shared" si="480"/>
        <v>0</v>
      </c>
      <c r="CB356" s="28">
        <f t="shared" si="481"/>
        <v>0</v>
      </c>
      <c r="CC356" s="28">
        <f t="shared" si="482"/>
        <v>0</v>
      </c>
      <c r="CD356" s="28">
        <f t="shared" si="483"/>
        <v>0</v>
      </c>
      <c r="CE356" s="36">
        <f t="shared" si="484"/>
        <v>0</v>
      </c>
      <c r="CF356" s="80">
        <f t="shared" si="485"/>
        <v>0</v>
      </c>
      <c r="CG356" s="9">
        <f t="shared" si="486"/>
        <v>0</v>
      </c>
      <c r="CH356" s="28">
        <f t="shared" si="487"/>
        <v>0</v>
      </c>
      <c r="CI356" s="28">
        <f t="shared" si="488"/>
        <v>0</v>
      </c>
      <c r="CJ356" s="28">
        <f t="shared" si="489"/>
        <v>0</v>
      </c>
      <c r="CK356" s="28">
        <f t="shared" si="490"/>
        <v>0</v>
      </c>
      <c r="CL356" s="28">
        <f t="shared" si="491"/>
        <v>0</v>
      </c>
      <c r="CM356" s="36">
        <f t="shared" si="492"/>
        <v>0</v>
      </c>
      <c r="CN356" s="80">
        <f t="shared" si="493"/>
        <v>0</v>
      </c>
      <c r="CO356" s="9">
        <f t="shared" si="494"/>
        <v>0</v>
      </c>
      <c r="CP356" s="28">
        <f t="shared" si="495"/>
        <v>0</v>
      </c>
      <c r="CQ356" s="28">
        <f t="shared" si="417"/>
        <v>0</v>
      </c>
      <c r="CR356" s="28">
        <f t="shared" si="418"/>
        <v>0</v>
      </c>
      <c r="CS356" s="28">
        <f t="shared" si="419"/>
        <v>0</v>
      </c>
      <c r="CT356" s="28">
        <f t="shared" si="420"/>
        <v>0</v>
      </c>
      <c r="CU356" s="36">
        <f t="shared" si="421"/>
        <v>0</v>
      </c>
      <c r="CV356" s="122">
        <f t="shared" si="422"/>
        <v>0</v>
      </c>
      <c r="CW356" s="125">
        <f t="shared" si="423"/>
        <v>0</v>
      </c>
      <c r="CX356" s="138">
        <f t="shared" si="424"/>
        <v>0</v>
      </c>
    </row>
    <row r="357" spans="2:102" x14ac:dyDescent="0.3">
      <c r="B357" s="86">
        <v>330</v>
      </c>
      <c r="C357" s="155">
        <f t="shared" si="427"/>
        <v>0</v>
      </c>
      <c r="D357" s="10">
        <f t="shared" si="428"/>
        <v>0</v>
      </c>
      <c r="E357" s="10">
        <f t="shared" si="429"/>
        <v>0</v>
      </c>
      <c r="F357" s="10">
        <f t="shared" si="430"/>
        <v>0</v>
      </c>
      <c r="G357" s="10">
        <f t="shared" si="431"/>
        <v>0</v>
      </c>
      <c r="H357" s="10">
        <f t="shared" si="425"/>
        <v>0</v>
      </c>
      <c r="I357" s="146">
        <f t="shared" si="496"/>
        <v>0</v>
      </c>
      <c r="J357" s="147">
        <f t="shared" si="497"/>
        <v>0</v>
      </c>
      <c r="S357" s="86">
        <v>330</v>
      </c>
      <c r="T357" s="9">
        <f t="shared" si="432"/>
        <v>0</v>
      </c>
      <c r="U357" s="10">
        <f t="shared" si="433"/>
        <v>0</v>
      </c>
      <c r="V357" s="10">
        <f t="shared" si="434"/>
        <v>0</v>
      </c>
      <c r="W357" s="10">
        <f t="shared" si="435"/>
        <v>0</v>
      </c>
      <c r="X357" s="10">
        <f t="shared" si="436"/>
        <v>0</v>
      </c>
      <c r="Y357" s="10">
        <f t="shared" si="437"/>
        <v>0</v>
      </c>
      <c r="Z357" s="10">
        <f t="shared" si="438"/>
        <v>0</v>
      </c>
      <c r="AA357" s="16">
        <f t="shared" si="439"/>
        <v>0</v>
      </c>
      <c r="AB357" s="6"/>
      <c r="AC357" s="9">
        <f t="shared" si="440"/>
        <v>0</v>
      </c>
      <c r="AD357" s="10">
        <f t="shared" si="441"/>
        <v>0</v>
      </c>
      <c r="AE357" s="10">
        <f t="shared" si="442"/>
        <v>0</v>
      </c>
      <c r="AF357" s="10">
        <f t="shared" si="443"/>
        <v>0</v>
      </c>
      <c r="AG357" s="10">
        <f t="shared" si="444"/>
        <v>0</v>
      </c>
      <c r="AH357" s="10">
        <f t="shared" si="445"/>
        <v>0</v>
      </c>
      <c r="AI357" s="10">
        <f t="shared" si="446"/>
        <v>0</v>
      </c>
      <c r="AJ357" s="16">
        <f t="shared" si="447"/>
        <v>0</v>
      </c>
      <c r="AK357" s="6"/>
      <c r="AL357" s="9">
        <f t="shared" si="448"/>
        <v>0</v>
      </c>
      <c r="AM357" s="10">
        <f t="shared" si="449"/>
        <v>0</v>
      </c>
      <c r="AN357" s="10">
        <f t="shared" si="450"/>
        <v>0</v>
      </c>
      <c r="AO357" s="10">
        <f t="shared" si="451"/>
        <v>0</v>
      </c>
      <c r="AP357" s="10">
        <f t="shared" si="452"/>
        <v>0</v>
      </c>
      <c r="AQ357" s="10">
        <f t="shared" si="453"/>
        <v>0</v>
      </c>
      <c r="AR357" s="10">
        <f t="shared" si="454"/>
        <v>0</v>
      </c>
      <c r="AS357" s="16">
        <f t="shared" si="455"/>
        <v>0</v>
      </c>
      <c r="AU357" s="2"/>
      <c r="AV357" s="2"/>
      <c r="AW357" s="2"/>
      <c r="AX357" s="2"/>
      <c r="AY357" s="9">
        <f t="shared" si="456"/>
        <v>0</v>
      </c>
      <c r="AZ357" s="31">
        <f t="shared" si="457"/>
        <v>0</v>
      </c>
      <c r="BA357" s="31">
        <f t="shared" si="426"/>
        <v>0</v>
      </c>
      <c r="BB357" s="10">
        <f t="shared" si="498"/>
        <v>0</v>
      </c>
      <c r="BC357" s="28">
        <f t="shared" si="458"/>
        <v>0</v>
      </c>
      <c r="BD357" s="10">
        <f t="shared" si="459"/>
        <v>0</v>
      </c>
      <c r="BE357" s="10">
        <f t="shared" si="499"/>
        <v>0</v>
      </c>
      <c r="BF357" s="44">
        <f t="shared" si="460"/>
        <v>0</v>
      </c>
      <c r="BG357" s="80">
        <f t="shared" si="461"/>
        <v>0</v>
      </c>
      <c r="BH357" s="118"/>
      <c r="BI357" s="9">
        <f t="shared" si="462"/>
        <v>0</v>
      </c>
      <c r="BJ357" s="28">
        <f t="shared" si="463"/>
        <v>0</v>
      </c>
      <c r="BK357" s="28">
        <f t="shared" si="464"/>
        <v>0</v>
      </c>
      <c r="BL357" s="28">
        <f t="shared" si="465"/>
        <v>0</v>
      </c>
      <c r="BM357" s="28">
        <f t="shared" si="466"/>
        <v>0</v>
      </c>
      <c r="BN357" s="28">
        <f t="shared" si="467"/>
        <v>0</v>
      </c>
      <c r="BO357" s="36">
        <f t="shared" si="468"/>
        <v>0</v>
      </c>
      <c r="BP357" s="80">
        <f t="shared" si="469"/>
        <v>0</v>
      </c>
      <c r="BQ357" s="9">
        <f t="shared" si="470"/>
        <v>0</v>
      </c>
      <c r="BR357" s="28">
        <f t="shared" si="471"/>
        <v>0</v>
      </c>
      <c r="BS357" s="28">
        <f t="shared" si="472"/>
        <v>0</v>
      </c>
      <c r="BT357" s="28">
        <f t="shared" si="473"/>
        <v>0</v>
      </c>
      <c r="BU357" s="28">
        <f t="shared" si="474"/>
        <v>0</v>
      </c>
      <c r="BV357" s="28">
        <f t="shared" si="475"/>
        <v>0</v>
      </c>
      <c r="BW357" s="36">
        <f t="shared" si="476"/>
        <v>0</v>
      </c>
      <c r="BX357" s="80">
        <f t="shared" si="477"/>
        <v>0</v>
      </c>
      <c r="BY357" s="9">
        <f t="shared" si="478"/>
        <v>0</v>
      </c>
      <c r="BZ357" s="28">
        <f t="shared" si="479"/>
        <v>0</v>
      </c>
      <c r="CA357" s="28">
        <f t="shared" si="480"/>
        <v>0</v>
      </c>
      <c r="CB357" s="28">
        <f t="shared" si="481"/>
        <v>0</v>
      </c>
      <c r="CC357" s="28">
        <f t="shared" si="482"/>
        <v>0</v>
      </c>
      <c r="CD357" s="28">
        <f t="shared" si="483"/>
        <v>0</v>
      </c>
      <c r="CE357" s="36">
        <f t="shared" si="484"/>
        <v>0</v>
      </c>
      <c r="CF357" s="80">
        <f t="shared" si="485"/>
        <v>0</v>
      </c>
      <c r="CG357" s="9">
        <f t="shared" si="486"/>
        <v>0</v>
      </c>
      <c r="CH357" s="28">
        <f t="shared" si="487"/>
        <v>0</v>
      </c>
      <c r="CI357" s="28">
        <f t="shared" si="488"/>
        <v>0</v>
      </c>
      <c r="CJ357" s="28">
        <f t="shared" si="489"/>
        <v>0</v>
      </c>
      <c r="CK357" s="28">
        <f t="shared" si="490"/>
        <v>0</v>
      </c>
      <c r="CL357" s="28">
        <f t="shared" si="491"/>
        <v>0</v>
      </c>
      <c r="CM357" s="36">
        <f t="shared" si="492"/>
        <v>0</v>
      </c>
      <c r="CN357" s="80">
        <f t="shared" si="493"/>
        <v>0</v>
      </c>
      <c r="CO357" s="9">
        <f t="shared" si="494"/>
        <v>0</v>
      </c>
      <c r="CP357" s="28">
        <f t="shared" si="495"/>
        <v>0</v>
      </c>
      <c r="CQ357" s="28">
        <f t="shared" si="417"/>
        <v>0</v>
      </c>
      <c r="CR357" s="28">
        <f t="shared" si="418"/>
        <v>0</v>
      </c>
      <c r="CS357" s="28">
        <f t="shared" si="419"/>
        <v>0</v>
      </c>
      <c r="CT357" s="28">
        <f t="shared" si="420"/>
        <v>0</v>
      </c>
      <c r="CU357" s="36">
        <f t="shared" si="421"/>
        <v>0</v>
      </c>
      <c r="CV357" s="122">
        <f t="shared" si="422"/>
        <v>0</v>
      </c>
      <c r="CW357" s="125">
        <f t="shared" si="423"/>
        <v>0</v>
      </c>
      <c r="CX357" s="138">
        <f t="shared" si="424"/>
        <v>0</v>
      </c>
    </row>
    <row r="358" spans="2:102" x14ac:dyDescent="0.3">
      <c r="B358" s="86">
        <v>331</v>
      </c>
      <c r="C358" s="155">
        <f t="shared" si="427"/>
        <v>0</v>
      </c>
      <c r="D358" s="10">
        <f t="shared" si="428"/>
        <v>0</v>
      </c>
      <c r="E358" s="10">
        <f t="shared" si="429"/>
        <v>0</v>
      </c>
      <c r="F358" s="10">
        <f t="shared" si="430"/>
        <v>0</v>
      </c>
      <c r="G358" s="10">
        <f t="shared" si="431"/>
        <v>0</v>
      </c>
      <c r="H358" s="10">
        <f t="shared" si="425"/>
        <v>0</v>
      </c>
      <c r="I358" s="146">
        <f t="shared" si="496"/>
        <v>0</v>
      </c>
      <c r="J358" s="147">
        <f t="shared" si="497"/>
        <v>0</v>
      </c>
      <c r="S358" s="86">
        <v>331</v>
      </c>
      <c r="T358" s="9">
        <f t="shared" si="432"/>
        <v>0</v>
      </c>
      <c r="U358" s="10">
        <f t="shared" si="433"/>
        <v>0</v>
      </c>
      <c r="V358" s="10">
        <f t="shared" si="434"/>
        <v>0</v>
      </c>
      <c r="W358" s="10">
        <f t="shared" si="435"/>
        <v>0</v>
      </c>
      <c r="X358" s="10">
        <f t="shared" si="436"/>
        <v>0</v>
      </c>
      <c r="Y358" s="10">
        <f t="shared" si="437"/>
        <v>0</v>
      </c>
      <c r="Z358" s="10">
        <f t="shared" si="438"/>
        <v>0</v>
      </c>
      <c r="AA358" s="16">
        <f t="shared" si="439"/>
        <v>0</v>
      </c>
      <c r="AB358" s="6"/>
      <c r="AC358" s="9">
        <f t="shared" si="440"/>
        <v>0</v>
      </c>
      <c r="AD358" s="10">
        <f t="shared" si="441"/>
        <v>0</v>
      </c>
      <c r="AE358" s="10">
        <f t="shared" si="442"/>
        <v>0</v>
      </c>
      <c r="AF358" s="10">
        <f t="shared" si="443"/>
        <v>0</v>
      </c>
      <c r="AG358" s="10">
        <f t="shared" si="444"/>
        <v>0</v>
      </c>
      <c r="AH358" s="10">
        <f t="shared" si="445"/>
        <v>0</v>
      </c>
      <c r="AI358" s="10">
        <f t="shared" si="446"/>
        <v>0</v>
      </c>
      <c r="AJ358" s="16">
        <f t="shared" si="447"/>
        <v>0</v>
      </c>
      <c r="AK358" s="6"/>
      <c r="AL358" s="9">
        <f t="shared" si="448"/>
        <v>0</v>
      </c>
      <c r="AM358" s="10">
        <f t="shared" si="449"/>
        <v>0</v>
      </c>
      <c r="AN358" s="10">
        <f t="shared" si="450"/>
        <v>0</v>
      </c>
      <c r="AO358" s="10">
        <f t="shared" si="451"/>
        <v>0</v>
      </c>
      <c r="AP358" s="10">
        <f t="shared" si="452"/>
        <v>0</v>
      </c>
      <c r="AQ358" s="10">
        <f t="shared" si="453"/>
        <v>0</v>
      </c>
      <c r="AR358" s="10">
        <f t="shared" si="454"/>
        <v>0</v>
      </c>
      <c r="AS358" s="16">
        <f t="shared" si="455"/>
        <v>0</v>
      </c>
      <c r="AU358" s="2"/>
      <c r="AV358" s="2"/>
      <c r="AW358" s="2"/>
      <c r="AX358" s="2"/>
      <c r="AY358" s="9">
        <f t="shared" si="456"/>
        <v>0</v>
      </c>
      <c r="AZ358" s="31">
        <f t="shared" si="457"/>
        <v>0</v>
      </c>
      <c r="BA358" s="31">
        <f t="shared" si="426"/>
        <v>0</v>
      </c>
      <c r="BB358" s="10">
        <f t="shared" si="498"/>
        <v>0</v>
      </c>
      <c r="BC358" s="28">
        <f t="shared" si="458"/>
        <v>0</v>
      </c>
      <c r="BD358" s="10">
        <f t="shared" si="459"/>
        <v>0</v>
      </c>
      <c r="BE358" s="10">
        <f t="shared" si="499"/>
        <v>0</v>
      </c>
      <c r="BF358" s="44">
        <f t="shared" si="460"/>
        <v>0</v>
      </c>
      <c r="BG358" s="80">
        <f t="shared" si="461"/>
        <v>0</v>
      </c>
      <c r="BH358" s="118"/>
      <c r="BI358" s="9">
        <f t="shared" si="462"/>
        <v>0</v>
      </c>
      <c r="BJ358" s="28">
        <f t="shared" si="463"/>
        <v>0</v>
      </c>
      <c r="BK358" s="28">
        <f t="shared" si="464"/>
        <v>0</v>
      </c>
      <c r="BL358" s="28">
        <f t="shared" si="465"/>
        <v>0</v>
      </c>
      <c r="BM358" s="28">
        <f t="shared" si="466"/>
        <v>0</v>
      </c>
      <c r="BN358" s="28">
        <f t="shared" si="467"/>
        <v>0</v>
      </c>
      <c r="BO358" s="36">
        <f t="shared" si="468"/>
        <v>0</v>
      </c>
      <c r="BP358" s="80">
        <f t="shared" si="469"/>
        <v>0</v>
      </c>
      <c r="BQ358" s="9">
        <f t="shared" si="470"/>
        <v>0</v>
      </c>
      <c r="BR358" s="28">
        <f t="shared" si="471"/>
        <v>0</v>
      </c>
      <c r="BS358" s="28">
        <f t="shared" si="472"/>
        <v>0</v>
      </c>
      <c r="BT358" s="28">
        <f t="shared" si="473"/>
        <v>0</v>
      </c>
      <c r="BU358" s="28">
        <f t="shared" si="474"/>
        <v>0</v>
      </c>
      <c r="BV358" s="28">
        <f t="shared" si="475"/>
        <v>0</v>
      </c>
      <c r="BW358" s="36">
        <f t="shared" si="476"/>
        <v>0</v>
      </c>
      <c r="BX358" s="80">
        <f t="shared" si="477"/>
        <v>0</v>
      </c>
      <c r="BY358" s="9">
        <f t="shared" si="478"/>
        <v>0</v>
      </c>
      <c r="BZ358" s="28">
        <f t="shared" si="479"/>
        <v>0</v>
      </c>
      <c r="CA358" s="28">
        <f t="shared" si="480"/>
        <v>0</v>
      </c>
      <c r="CB358" s="28">
        <f t="shared" si="481"/>
        <v>0</v>
      </c>
      <c r="CC358" s="28">
        <f t="shared" si="482"/>
        <v>0</v>
      </c>
      <c r="CD358" s="28">
        <f t="shared" si="483"/>
        <v>0</v>
      </c>
      <c r="CE358" s="36">
        <f t="shared" si="484"/>
        <v>0</v>
      </c>
      <c r="CF358" s="80">
        <f t="shared" si="485"/>
        <v>0</v>
      </c>
      <c r="CG358" s="9">
        <f t="shared" si="486"/>
        <v>0</v>
      </c>
      <c r="CH358" s="28">
        <f t="shared" si="487"/>
        <v>0</v>
      </c>
      <c r="CI358" s="28">
        <f t="shared" si="488"/>
        <v>0</v>
      </c>
      <c r="CJ358" s="28">
        <f t="shared" si="489"/>
        <v>0</v>
      </c>
      <c r="CK358" s="28">
        <f t="shared" si="490"/>
        <v>0</v>
      </c>
      <c r="CL358" s="28">
        <f t="shared" si="491"/>
        <v>0</v>
      </c>
      <c r="CM358" s="36">
        <f t="shared" si="492"/>
        <v>0</v>
      </c>
      <c r="CN358" s="80">
        <f t="shared" si="493"/>
        <v>0</v>
      </c>
      <c r="CO358" s="9">
        <f t="shared" si="494"/>
        <v>0</v>
      </c>
      <c r="CP358" s="28">
        <f t="shared" si="495"/>
        <v>0</v>
      </c>
      <c r="CQ358" s="28">
        <f t="shared" si="417"/>
        <v>0</v>
      </c>
      <c r="CR358" s="28">
        <f t="shared" si="418"/>
        <v>0</v>
      </c>
      <c r="CS358" s="28">
        <f t="shared" si="419"/>
        <v>0</v>
      </c>
      <c r="CT358" s="28">
        <f t="shared" si="420"/>
        <v>0</v>
      </c>
      <c r="CU358" s="36">
        <f t="shared" si="421"/>
        <v>0</v>
      </c>
      <c r="CV358" s="122">
        <f t="shared" si="422"/>
        <v>0</v>
      </c>
      <c r="CW358" s="125">
        <f t="shared" si="423"/>
        <v>0</v>
      </c>
      <c r="CX358" s="138">
        <f t="shared" si="424"/>
        <v>0</v>
      </c>
    </row>
    <row r="359" spans="2:102" x14ac:dyDescent="0.3">
      <c r="B359" s="86">
        <v>332</v>
      </c>
      <c r="C359" s="155">
        <f t="shared" si="427"/>
        <v>0</v>
      </c>
      <c r="D359" s="10">
        <f t="shared" si="428"/>
        <v>0</v>
      </c>
      <c r="E359" s="10">
        <f t="shared" si="429"/>
        <v>0</v>
      </c>
      <c r="F359" s="10">
        <f t="shared" si="430"/>
        <v>0</v>
      </c>
      <c r="G359" s="10">
        <f t="shared" si="431"/>
        <v>0</v>
      </c>
      <c r="H359" s="10">
        <f t="shared" si="425"/>
        <v>0</v>
      </c>
      <c r="I359" s="146">
        <f t="shared" si="496"/>
        <v>0</v>
      </c>
      <c r="J359" s="147">
        <f t="shared" si="497"/>
        <v>0</v>
      </c>
      <c r="S359" s="86">
        <v>332</v>
      </c>
      <c r="T359" s="9">
        <f t="shared" si="432"/>
        <v>0</v>
      </c>
      <c r="U359" s="10">
        <f t="shared" si="433"/>
        <v>0</v>
      </c>
      <c r="V359" s="10">
        <f t="shared" si="434"/>
        <v>0</v>
      </c>
      <c r="W359" s="10">
        <f t="shared" si="435"/>
        <v>0</v>
      </c>
      <c r="X359" s="10">
        <f t="shared" si="436"/>
        <v>0</v>
      </c>
      <c r="Y359" s="10">
        <f t="shared" si="437"/>
        <v>0</v>
      </c>
      <c r="Z359" s="10">
        <f t="shared" si="438"/>
        <v>0</v>
      </c>
      <c r="AA359" s="16">
        <f t="shared" si="439"/>
        <v>0</v>
      </c>
      <c r="AB359" s="6"/>
      <c r="AC359" s="9">
        <f t="shared" si="440"/>
        <v>0</v>
      </c>
      <c r="AD359" s="10">
        <f t="shared" si="441"/>
        <v>0</v>
      </c>
      <c r="AE359" s="10">
        <f t="shared" si="442"/>
        <v>0</v>
      </c>
      <c r="AF359" s="10">
        <f t="shared" si="443"/>
        <v>0</v>
      </c>
      <c r="AG359" s="10">
        <f t="shared" si="444"/>
        <v>0</v>
      </c>
      <c r="AH359" s="10">
        <f t="shared" si="445"/>
        <v>0</v>
      </c>
      <c r="AI359" s="10">
        <f t="shared" si="446"/>
        <v>0</v>
      </c>
      <c r="AJ359" s="16">
        <f t="shared" si="447"/>
        <v>0</v>
      </c>
      <c r="AK359" s="6"/>
      <c r="AL359" s="9">
        <f t="shared" si="448"/>
        <v>0</v>
      </c>
      <c r="AM359" s="10">
        <f t="shared" si="449"/>
        <v>0</v>
      </c>
      <c r="AN359" s="10">
        <f t="shared" si="450"/>
        <v>0</v>
      </c>
      <c r="AO359" s="10">
        <f t="shared" si="451"/>
        <v>0</v>
      </c>
      <c r="AP359" s="10">
        <f t="shared" si="452"/>
        <v>0</v>
      </c>
      <c r="AQ359" s="10">
        <f t="shared" si="453"/>
        <v>0</v>
      </c>
      <c r="AR359" s="10">
        <f t="shared" si="454"/>
        <v>0</v>
      </c>
      <c r="AS359" s="16">
        <f t="shared" si="455"/>
        <v>0</v>
      </c>
      <c r="AU359" s="2"/>
      <c r="AV359" s="2"/>
      <c r="AW359" s="2"/>
      <c r="AX359" s="2"/>
      <c r="AY359" s="9">
        <f t="shared" si="456"/>
        <v>0</v>
      </c>
      <c r="AZ359" s="31">
        <f t="shared" si="457"/>
        <v>0</v>
      </c>
      <c r="BA359" s="31">
        <f t="shared" si="426"/>
        <v>0</v>
      </c>
      <c r="BB359" s="10">
        <f t="shared" si="498"/>
        <v>0</v>
      </c>
      <c r="BC359" s="28">
        <f t="shared" si="458"/>
        <v>0</v>
      </c>
      <c r="BD359" s="10">
        <f t="shared" si="459"/>
        <v>0</v>
      </c>
      <c r="BE359" s="10">
        <f t="shared" si="499"/>
        <v>0</v>
      </c>
      <c r="BF359" s="44">
        <f t="shared" si="460"/>
        <v>0</v>
      </c>
      <c r="BG359" s="80">
        <f t="shared" si="461"/>
        <v>0</v>
      </c>
      <c r="BH359" s="118"/>
      <c r="BI359" s="9">
        <f t="shared" si="462"/>
        <v>0</v>
      </c>
      <c r="BJ359" s="28">
        <f t="shared" si="463"/>
        <v>0</v>
      </c>
      <c r="BK359" s="28">
        <f t="shared" si="464"/>
        <v>0</v>
      </c>
      <c r="BL359" s="28">
        <f t="shared" si="465"/>
        <v>0</v>
      </c>
      <c r="BM359" s="28">
        <f t="shared" si="466"/>
        <v>0</v>
      </c>
      <c r="BN359" s="28">
        <f t="shared" si="467"/>
        <v>0</v>
      </c>
      <c r="BO359" s="36">
        <f t="shared" si="468"/>
        <v>0</v>
      </c>
      <c r="BP359" s="80">
        <f t="shared" si="469"/>
        <v>0</v>
      </c>
      <c r="BQ359" s="9">
        <f t="shared" si="470"/>
        <v>0</v>
      </c>
      <c r="BR359" s="28">
        <f t="shared" si="471"/>
        <v>0</v>
      </c>
      <c r="BS359" s="28">
        <f t="shared" si="472"/>
        <v>0</v>
      </c>
      <c r="BT359" s="28">
        <f t="shared" si="473"/>
        <v>0</v>
      </c>
      <c r="BU359" s="28">
        <f t="shared" si="474"/>
        <v>0</v>
      </c>
      <c r="BV359" s="28">
        <f t="shared" si="475"/>
        <v>0</v>
      </c>
      <c r="BW359" s="36">
        <f t="shared" si="476"/>
        <v>0</v>
      </c>
      <c r="BX359" s="80">
        <f t="shared" si="477"/>
        <v>0</v>
      </c>
      <c r="BY359" s="9">
        <f t="shared" si="478"/>
        <v>0</v>
      </c>
      <c r="BZ359" s="28">
        <f t="shared" si="479"/>
        <v>0</v>
      </c>
      <c r="CA359" s="28">
        <f t="shared" si="480"/>
        <v>0</v>
      </c>
      <c r="CB359" s="28">
        <f t="shared" si="481"/>
        <v>0</v>
      </c>
      <c r="CC359" s="28">
        <f t="shared" si="482"/>
        <v>0</v>
      </c>
      <c r="CD359" s="28">
        <f t="shared" si="483"/>
        <v>0</v>
      </c>
      <c r="CE359" s="36">
        <f t="shared" si="484"/>
        <v>0</v>
      </c>
      <c r="CF359" s="80">
        <f t="shared" si="485"/>
        <v>0</v>
      </c>
      <c r="CG359" s="9">
        <f t="shared" si="486"/>
        <v>0</v>
      </c>
      <c r="CH359" s="28">
        <f t="shared" si="487"/>
        <v>0</v>
      </c>
      <c r="CI359" s="28">
        <f t="shared" si="488"/>
        <v>0</v>
      </c>
      <c r="CJ359" s="28">
        <f t="shared" si="489"/>
        <v>0</v>
      </c>
      <c r="CK359" s="28">
        <f t="shared" si="490"/>
        <v>0</v>
      </c>
      <c r="CL359" s="28">
        <f t="shared" si="491"/>
        <v>0</v>
      </c>
      <c r="CM359" s="36">
        <f t="shared" si="492"/>
        <v>0</v>
      </c>
      <c r="CN359" s="80">
        <f t="shared" si="493"/>
        <v>0</v>
      </c>
      <c r="CO359" s="9">
        <f t="shared" si="494"/>
        <v>0</v>
      </c>
      <c r="CP359" s="28">
        <f t="shared" si="495"/>
        <v>0</v>
      </c>
      <c r="CQ359" s="28">
        <f t="shared" si="417"/>
        <v>0</v>
      </c>
      <c r="CR359" s="28">
        <f t="shared" si="418"/>
        <v>0</v>
      </c>
      <c r="CS359" s="28">
        <f t="shared" si="419"/>
        <v>0</v>
      </c>
      <c r="CT359" s="28">
        <f t="shared" si="420"/>
        <v>0</v>
      </c>
      <c r="CU359" s="36">
        <f t="shared" si="421"/>
        <v>0</v>
      </c>
      <c r="CV359" s="122">
        <f t="shared" si="422"/>
        <v>0</v>
      </c>
      <c r="CW359" s="125">
        <f t="shared" si="423"/>
        <v>0</v>
      </c>
      <c r="CX359" s="138">
        <f t="shared" si="424"/>
        <v>0</v>
      </c>
    </row>
    <row r="360" spans="2:102" x14ac:dyDescent="0.3">
      <c r="B360" s="86">
        <v>333</v>
      </c>
      <c r="C360" s="155">
        <f t="shared" si="427"/>
        <v>0</v>
      </c>
      <c r="D360" s="10">
        <f t="shared" si="428"/>
        <v>0</v>
      </c>
      <c r="E360" s="10">
        <f t="shared" si="429"/>
        <v>0</v>
      </c>
      <c r="F360" s="10">
        <f t="shared" si="430"/>
        <v>0</v>
      </c>
      <c r="G360" s="10">
        <f t="shared" si="431"/>
        <v>0</v>
      </c>
      <c r="H360" s="10">
        <f t="shared" si="425"/>
        <v>0</v>
      </c>
      <c r="I360" s="146">
        <f t="shared" si="496"/>
        <v>0</v>
      </c>
      <c r="J360" s="147">
        <f t="shared" si="497"/>
        <v>0</v>
      </c>
      <c r="S360" s="86">
        <v>333</v>
      </c>
      <c r="T360" s="9">
        <f t="shared" si="432"/>
        <v>0</v>
      </c>
      <c r="U360" s="10">
        <f t="shared" si="433"/>
        <v>0</v>
      </c>
      <c r="V360" s="10">
        <f t="shared" si="434"/>
        <v>0</v>
      </c>
      <c r="W360" s="10">
        <f t="shared" si="435"/>
        <v>0</v>
      </c>
      <c r="X360" s="10">
        <f t="shared" si="436"/>
        <v>0</v>
      </c>
      <c r="Y360" s="10">
        <f t="shared" si="437"/>
        <v>0</v>
      </c>
      <c r="Z360" s="10">
        <f t="shared" si="438"/>
        <v>0</v>
      </c>
      <c r="AA360" s="16">
        <f t="shared" si="439"/>
        <v>0</v>
      </c>
      <c r="AB360" s="6"/>
      <c r="AC360" s="9">
        <f t="shared" si="440"/>
        <v>0</v>
      </c>
      <c r="AD360" s="10">
        <f t="shared" si="441"/>
        <v>0</v>
      </c>
      <c r="AE360" s="10">
        <f t="shared" si="442"/>
        <v>0</v>
      </c>
      <c r="AF360" s="10">
        <f t="shared" si="443"/>
        <v>0</v>
      </c>
      <c r="AG360" s="10">
        <f t="shared" si="444"/>
        <v>0</v>
      </c>
      <c r="AH360" s="10">
        <f t="shared" si="445"/>
        <v>0</v>
      </c>
      <c r="AI360" s="10">
        <f t="shared" si="446"/>
        <v>0</v>
      </c>
      <c r="AJ360" s="16">
        <f t="shared" si="447"/>
        <v>0</v>
      </c>
      <c r="AK360" s="6"/>
      <c r="AL360" s="9">
        <f t="shared" si="448"/>
        <v>0</v>
      </c>
      <c r="AM360" s="10">
        <f t="shared" si="449"/>
        <v>0</v>
      </c>
      <c r="AN360" s="10">
        <f t="shared" si="450"/>
        <v>0</v>
      </c>
      <c r="AO360" s="10">
        <f t="shared" si="451"/>
        <v>0</v>
      </c>
      <c r="AP360" s="10">
        <f t="shared" si="452"/>
        <v>0</v>
      </c>
      <c r="AQ360" s="10">
        <f t="shared" si="453"/>
        <v>0</v>
      </c>
      <c r="AR360" s="10">
        <f t="shared" si="454"/>
        <v>0</v>
      </c>
      <c r="AS360" s="16">
        <f t="shared" si="455"/>
        <v>0</v>
      </c>
      <c r="AU360" s="2"/>
      <c r="AV360" s="2"/>
      <c r="AW360" s="2"/>
      <c r="AX360" s="2"/>
      <c r="AY360" s="9">
        <f t="shared" si="456"/>
        <v>0</v>
      </c>
      <c r="AZ360" s="31">
        <f t="shared" si="457"/>
        <v>0</v>
      </c>
      <c r="BA360" s="31">
        <f t="shared" si="426"/>
        <v>0</v>
      </c>
      <c r="BB360" s="10">
        <f t="shared" si="498"/>
        <v>0</v>
      </c>
      <c r="BC360" s="28">
        <f t="shared" si="458"/>
        <v>0</v>
      </c>
      <c r="BD360" s="10">
        <f t="shared" si="459"/>
        <v>0</v>
      </c>
      <c r="BE360" s="10">
        <f t="shared" si="499"/>
        <v>0</v>
      </c>
      <c r="BF360" s="44">
        <f t="shared" si="460"/>
        <v>0</v>
      </c>
      <c r="BG360" s="80">
        <f t="shared" si="461"/>
        <v>0</v>
      </c>
      <c r="BH360" s="118"/>
      <c r="BI360" s="9">
        <f t="shared" si="462"/>
        <v>0</v>
      </c>
      <c r="BJ360" s="28">
        <f t="shared" si="463"/>
        <v>0</v>
      </c>
      <c r="BK360" s="28">
        <f t="shared" si="464"/>
        <v>0</v>
      </c>
      <c r="BL360" s="28">
        <f t="shared" si="465"/>
        <v>0</v>
      </c>
      <c r="BM360" s="28">
        <f t="shared" si="466"/>
        <v>0</v>
      </c>
      <c r="BN360" s="28">
        <f t="shared" si="467"/>
        <v>0</v>
      </c>
      <c r="BO360" s="36">
        <f t="shared" si="468"/>
        <v>0</v>
      </c>
      <c r="BP360" s="80">
        <f t="shared" si="469"/>
        <v>0</v>
      </c>
      <c r="BQ360" s="9">
        <f t="shared" si="470"/>
        <v>0</v>
      </c>
      <c r="BR360" s="28">
        <f t="shared" si="471"/>
        <v>0</v>
      </c>
      <c r="BS360" s="28">
        <f t="shared" si="472"/>
        <v>0</v>
      </c>
      <c r="BT360" s="28">
        <f t="shared" si="473"/>
        <v>0</v>
      </c>
      <c r="BU360" s="28">
        <f t="shared" si="474"/>
        <v>0</v>
      </c>
      <c r="BV360" s="28">
        <f t="shared" si="475"/>
        <v>0</v>
      </c>
      <c r="BW360" s="36">
        <f t="shared" si="476"/>
        <v>0</v>
      </c>
      <c r="BX360" s="80">
        <f t="shared" si="477"/>
        <v>0</v>
      </c>
      <c r="BY360" s="9">
        <f t="shared" si="478"/>
        <v>0</v>
      </c>
      <c r="BZ360" s="28">
        <f t="shared" si="479"/>
        <v>0</v>
      </c>
      <c r="CA360" s="28">
        <f t="shared" si="480"/>
        <v>0</v>
      </c>
      <c r="CB360" s="28">
        <f t="shared" si="481"/>
        <v>0</v>
      </c>
      <c r="CC360" s="28">
        <f t="shared" si="482"/>
        <v>0</v>
      </c>
      <c r="CD360" s="28">
        <f t="shared" si="483"/>
        <v>0</v>
      </c>
      <c r="CE360" s="36">
        <f t="shared" si="484"/>
        <v>0</v>
      </c>
      <c r="CF360" s="80">
        <f t="shared" si="485"/>
        <v>0</v>
      </c>
      <c r="CG360" s="9">
        <f t="shared" si="486"/>
        <v>0</v>
      </c>
      <c r="CH360" s="28">
        <f t="shared" si="487"/>
        <v>0</v>
      </c>
      <c r="CI360" s="28">
        <f t="shared" si="488"/>
        <v>0</v>
      </c>
      <c r="CJ360" s="28">
        <f t="shared" si="489"/>
        <v>0</v>
      </c>
      <c r="CK360" s="28">
        <f t="shared" si="490"/>
        <v>0</v>
      </c>
      <c r="CL360" s="28">
        <f t="shared" si="491"/>
        <v>0</v>
      </c>
      <c r="CM360" s="36">
        <f t="shared" si="492"/>
        <v>0</v>
      </c>
      <c r="CN360" s="80">
        <f t="shared" si="493"/>
        <v>0</v>
      </c>
      <c r="CO360" s="9">
        <f t="shared" si="494"/>
        <v>0</v>
      </c>
      <c r="CP360" s="28">
        <f t="shared" si="495"/>
        <v>0</v>
      </c>
      <c r="CQ360" s="28">
        <f t="shared" si="417"/>
        <v>0</v>
      </c>
      <c r="CR360" s="28">
        <f t="shared" si="418"/>
        <v>0</v>
      </c>
      <c r="CS360" s="28">
        <f t="shared" si="419"/>
        <v>0</v>
      </c>
      <c r="CT360" s="28">
        <f t="shared" si="420"/>
        <v>0</v>
      </c>
      <c r="CU360" s="36">
        <f t="shared" si="421"/>
        <v>0</v>
      </c>
      <c r="CV360" s="122">
        <f t="shared" si="422"/>
        <v>0</v>
      </c>
      <c r="CW360" s="125">
        <f t="shared" si="423"/>
        <v>0</v>
      </c>
      <c r="CX360" s="138">
        <f t="shared" si="424"/>
        <v>0</v>
      </c>
    </row>
    <row r="361" spans="2:102" x14ac:dyDescent="0.3">
      <c r="B361" s="86">
        <v>334</v>
      </c>
      <c r="C361" s="155">
        <f t="shared" si="427"/>
        <v>0</v>
      </c>
      <c r="D361" s="10">
        <f t="shared" si="428"/>
        <v>0</v>
      </c>
      <c r="E361" s="10">
        <f t="shared" si="429"/>
        <v>0</v>
      </c>
      <c r="F361" s="10">
        <f t="shared" si="430"/>
        <v>0</v>
      </c>
      <c r="G361" s="10">
        <f t="shared" si="431"/>
        <v>0</v>
      </c>
      <c r="H361" s="10">
        <f t="shared" si="425"/>
        <v>0</v>
      </c>
      <c r="I361" s="146">
        <f t="shared" si="496"/>
        <v>0</v>
      </c>
      <c r="J361" s="147">
        <f t="shared" si="497"/>
        <v>0</v>
      </c>
      <c r="S361" s="86">
        <v>334</v>
      </c>
      <c r="T361" s="9">
        <f t="shared" si="432"/>
        <v>0</v>
      </c>
      <c r="U361" s="10">
        <f t="shared" si="433"/>
        <v>0</v>
      </c>
      <c r="V361" s="10">
        <f t="shared" si="434"/>
        <v>0</v>
      </c>
      <c r="W361" s="10">
        <f t="shared" si="435"/>
        <v>0</v>
      </c>
      <c r="X361" s="10">
        <f t="shared" si="436"/>
        <v>0</v>
      </c>
      <c r="Y361" s="10">
        <f t="shared" si="437"/>
        <v>0</v>
      </c>
      <c r="Z361" s="10">
        <f t="shared" si="438"/>
        <v>0</v>
      </c>
      <c r="AA361" s="16">
        <f t="shared" si="439"/>
        <v>0</v>
      </c>
      <c r="AB361" s="6"/>
      <c r="AC361" s="9">
        <f t="shared" si="440"/>
        <v>0</v>
      </c>
      <c r="AD361" s="10">
        <f t="shared" si="441"/>
        <v>0</v>
      </c>
      <c r="AE361" s="10">
        <f t="shared" si="442"/>
        <v>0</v>
      </c>
      <c r="AF361" s="10">
        <f t="shared" si="443"/>
        <v>0</v>
      </c>
      <c r="AG361" s="10">
        <f t="shared" si="444"/>
        <v>0</v>
      </c>
      <c r="AH361" s="10">
        <f t="shared" si="445"/>
        <v>0</v>
      </c>
      <c r="AI361" s="10">
        <f t="shared" si="446"/>
        <v>0</v>
      </c>
      <c r="AJ361" s="16">
        <f t="shared" si="447"/>
        <v>0</v>
      </c>
      <c r="AK361" s="6"/>
      <c r="AL361" s="9">
        <f t="shared" si="448"/>
        <v>0</v>
      </c>
      <c r="AM361" s="10">
        <f t="shared" si="449"/>
        <v>0</v>
      </c>
      <c r="AN361" s="10">
        <f t="shared" si="450"/>
        <v>0</v>
      </c>
      <c r="AO361" s="10">
        <f t="shared" si="451"/>
        <v>0</v>
      </c>
      <c r="AP361" s="10">
        <f t="shared" si="452"/>
        <v>0</v>
      </c>
      <c r="AQ361" s="10">
        <f t="shared" si="453"/>
        <v>0</v>
      </c>
      <c r="AR361" s="10">
        <f t="shared" si="454"/>
        <v>0</v>
      </c>
      <c r="AS361" s="16">
        <f t="shared" si="455"/>
        <v>0</v>
      </c>
      <c r="AU361" s="2"/>
      <c r="AV361" s="2"/>
      <c r="AW361" s="2"/>
      <c r="AX361" s="2"/>
      <c r="AY361" s="9">
        <f t="shared" si="456"/>
        <v>0</v>
      </c>
      <c r="AZ361" s="31">
        <f t="shared" si="457"/>
        <v>0</v>
      </c>
      <c r="BA361" s="31">
        <f t="shared" si="426"/>
        <v>0</v>
      </c>
      <c r="BB361" s="10">
        <f t="shared" si="498"/>
        <v>0</v>
      </c>
      <c r="BC361" s="28">
        <f t="shared" si="458"/>
        <v>0</v>
      </c>
      <c r="BD361" s="10">
        <f t="shared" si="459"/>
        <v>0</v>
      </c>
      <c r="BE361" s="10">
        <f t="shared" si="499"/>
        <v>0</v>
      </c>
      <c r="BF361" s="44">
        <f t="shared" si="460"/>
        <v>0</v>
      </c>
      <c r="BG361" s="80">
        <f t="shared" si="461"/>
        <v>0</v>
      </c>
      <c r="BH361" s="118"/>
      <c r="BI361" s="9">
        <f t="shared" si="462"/>
        <v>0</v>
      </c>
      <c r="BJ361" s="28">
        <f t="shared" si="463"/>
        <v>0</v>
      </c>
      <c r="BK361" s="28">
        <f t="shared" si="464"/>
        <v>0</v>
      </c>
      <c r="BL361" s="28">
        <f t="shared" si="465"/>
        <v>0</v>
      </c>
      <c r="BM361" s="28">
        <f t="shared" si="466"/>
        <v>0</v>
      </c>
      <c r="BN361" s="28">
        <f t="shared" si="467"/>
        <v>0</v>
      </c>
      <c r="BO361" s="36">
        <f t="shared" si="468"/>
        <v>0</v>
      </c>
      <c r="BP361" s="80">
        <f t="shared" si="469"/>
        <v>0</v>
      </c>
      <c r="BQ361" s="9">
        <f t="shared" si="470"/>
        <v>0</v>
      </c>
      <c r="BR361" s="28">
        <f t="shared" si="471"/>
        <v>0</v>
      </c>
      <c r="BS361" s="28">
        <f t="shared" si="472"/>
        <v>0</v>
      </c>
      <c r="BT361" s="28">
        <f t="shared" si="473"/>
        <v>0</v>
      </c>
      <c r="BU361" s="28">
        <f t="shared" si="474"/>
        <v>0</v>
      </c>
      <c r="BV361" s="28">
        <f t="shared" si="475"/>
        <v>0</v>
      </c>
      <c r="BW361" s="36">
        <f t="shared" si="476"/>
        <v>0</v>
      </c>
      <c r="BX361" s="80">
        <f t="shared" si="477"/>
        <v>0</v>
      </c>
      <c r="BY361" s="9">
        <f t="shared" si="478"/>
        <v>0</v>
      </c>
      <c r="BZ361" s="28">
        <f t="shared" si="479"/>
        <v>0</v>
      </c>
      <c r="CA361" s="28">
        <f t="shared" si="480"/>
        <v>0</v>
      </c>
      <c r="CB361" s="28">
        <f t="shared" si="481"/>
        <v>0</v>
      </c>
      <c r="CC361" s="28">
        <f t="shared" si="482"/>
        <v>0</v>
      </c>
      <c r="CD361" s="28">
        <f t="shared" si="483"/>
        <v>0</v>
      </c>
      <c r="CE361" s="36">
        <f t="shared" si="484"/>
        <v>0</v>
      </c>
      <c r="CF361" s="80">
        <f t="shared" si="485"/>
        <v>0</v>
      </c>
      <c r="CG361" s="9">
        <f t="shared" si="486"/>
        <v>0</v>
      </c>
      <c r="CH361" s="28">
        <f t="shared" si="487"/>
        <v>0</v>
      </c>
      <c r="CI361" s="28">
        <f t="shared" si="488"/>
        <v>0</v>
      </c>
      <c r="CJ361" s="28">
        <f t="shared" si="489"/>
        <v>0</v>
      </c>
      <c r="CK361" s="28">
        <f t="shared" si="490"/>
        <v>0</v>
      </c>
      <c r="CL361" s="28">
        <f t="shared" si="491"/>
        <v>0</v>
      </c>
      <c r="CM361" s="36">
        <f t="shared" si="492"/>
        <v>0</v>
      </c>
      <c r="CN361" s="80">
        <f t="shared" si="493"/>
        <v>0</v>
      </c>
      <c r="CO361" s="9">
        <f t="shared" si="494"/>
        <v>0</v>
      </c>
      <c r="CP361" s="28">
        <f t="shared" si="495"/>
        <v>0</v>
      </c>
      <c r="CQ361" s="28">
        <f t="shared" si="417"/>
        <v>0</v>
      </c>
      <c r="CR361" s="28">
        <f t="shared" si="418"/>
        <v>0</v>
      </c>
      <c r="CS361" s="28">
        <f t="shared" si="419"/>
        <v>0</v>
      </c>
      <c r="CT361" s="28">
        <f t="shared" si="420"/>
        <v>0</v>
      </c>
      <c r="CU361" s="36">
        <f t="shared" si="421"/>
        <v>0</v>
      </c>
      <c r="CV361" s="122">
        <f t="shared" si="422"/>
        <v>0</v>
      </c>
      <c r="CW361" s="125">
        <f t="shared" si="423"/>
        <v>0</v>
      </c>
      <c r="CX361" s="138">
        <f t="shared" si="424"/>
        <v>0</v>
      </c>
    </row>
    <row r="362" spans="2:102" x14ac:dyDescent="0.3">
      <c r="B362" s="86">
        <v>335</v>
      </c>
      <c r="C362" s="155">
        <f t="shared" si="427"/>
        <v>0</v>
      </c>
      <c r="D362" s="10">
        <f t="shared" si="428"/>
        <v>0</v>
      </c>
      <c r="E362" s="10">
        <f t="shared" si="429"/>
        <v>0</v>
      </c>
      <c r="F362" s="10">
        <f t="shared" si="430"/>
        <v>0</v>
      </c>
      <c r="G362" s="10">
        <f t="shared" si="431"/>
        <v>0</v>
      </c>
      <c r="H362" s="10">
        <f t="shared" si="425"/>
        <v>0</v>
      </c>
      <c r="I362" s="146">
        <f t="shared" si="496"/>
        <v>0</v>
      </c>
      <c r="J362" s="147">
        <f t="shared" si="497"/>
        <v>0</v>
      </c>
      <c r="S362" s="86">
        <v>335</v>
      </c>
      <c r="T362" s="9">
        <f t="shared" si="432"/>
        <v>0</v>
      </c>
      <c r="U362" s="10">
        <f t="shared" si="433"/>
        <v>0</v>
      </c>
      <c r="V362" s="10">
        <f t="shared" si="434"/>
        <v>0</v>
      </c>
      <c r="W362" s="10">
        <f t="shared" si="435"/>
        <v>0</v>
      </c>
      <c r="X362" s="10">
        <f t="shared" si="436"/>
        <v>0</v>
      </c>
      <c r="Y362" s="10">
        <f t="shared" si="437"/>
        <v>0</v>
      </c>
      <c r="Z362" s="10">
        <f t="shared" si="438"/>
        <v>0</v>
      </c>
      <c r="AA362" s="16">
        <f t="shared" si="439"/>
        <v>0</v>
      </c>
      <c r="AB362" s="6"/>
      <c r="AC362" s="9">
        <f t="shared" si="440"/>
        <v>0</v>
      </c>
      <c r="AD362" s="10">
        <f t="shared" si="441"/>
        <v>0</v>
      </c>
      <c r="AE362" s="10">
        <f t="shared" si="442"/>
        <v>0</v>
      </c>
      <c r="AF362" s="10">
        <f t="shared" si="443"/>
        <v>0</v>
      </c>
      <c r="AG362" s="10">
        <f t="shared" si="444"/>
        <v>0</v>
      </c>
      <c r="AH362" s="10">
        <f t="shared" si="445"/>
        <v>0</v>
      </c>
      <c r="AI362" s="10">
        <f t="shared" si="446"/>
        <v>0</v>
      </c>
      <c r="AJ362" s="16">
        <f t="shared" si="447"/>
        <v>0</v>
      </c>
      <c r="AK362" s="6"/>
      <c r="AL362" s="9">
        <f t="shared" si="448"/>
        <v>0</v>
      </c>
      <c r="AM362" s="10">
        <f t="shared" si="449"/>
        <v>0</v>
      </c>
      <c r="AN362" s="10">
        <f t="shared" si="450"/>
        <v>0</v>
      </c>
      <c r="AO362" s="10">
        <f t="shared" si="451"/>
        <v>0</v>
      </c>
      <c r="AP362" s="10">
        <f t="shared" si="452"/>
        <v>0</v>
      </c>
      <c r="AQ362" s="10">
        <f t="shared" si="453"/>
        <v>0</v>
      </c>
      <c r="AR362" s="10">
        <f t="shared" si="454"/>
        <v>0</v>
      </c>
      <c r="AS362" s="16">
        <f t="shared" si="455"/>
        <v>0</v>
      </c>
      <c r="AU362" s="2"/>
      <c r="AV362" s="2"/>
      <c r="AW362" s="2"/>
      <c r="AX362" s="2"/>
      <c r="AY362" s="9">
        <f t="shared" si="456"/>
        <v>0</v>
      </c>
      <c r="AZ362" s="31">
        <f t="shared" si="457"/>
        <v>0</v>
      </c>
      <c r="BA362" s="31">
        <f t="shared" si="426"/>
        <v>0</v>
      </c>
      <c r="BB362" s="10">
        <f t="shared" si="498"/>
        <v>0</v>
      </c>
      <c r="BC362" s="28">
        <f t="shared" si="458"/>
        <v>0</v>
      </c>
      <c r="BD362" s="10">
        <f t="shared" si="459"/>
        <v>0</v>
      </c>
      <c r="BE362" s="10">
        <f t="shared" si="499"/>
        <v>0</v>
      </c>
      <c r="BF362" s="44">
        <f t="shared" si="460"/>
        <v>0</v>
      </c>
      <c r="BG362" s="80">
        <f t="shared" si="461"/>
        <v>0</v>
      </c>
      <c r="BH362" s="118"/>
      <c r="BI362" s="9">
        <f t="shared" si="462"/>
        <v>0</v>
      </c>
      <c r="BJ362" s="28">
        <f t="shared" si="463"/>
        <v>0</v>
      </c>
      <c r="BK362" s="28">
        <f t="shared" si="464"/>
        <v>0</v>
      </c>
      <c r="BL362" s="28">
        <f t="shared" si="465"/>
        <v>0</v>
      </c>
      <c r="BM362" s="28">
        <f t="shared" si="466"/>
        <v>0</v>
      </c>
      <c r="BN362" s="28">
        <f t="shared" si="467"/>
        <v>0</v>
      </c>
      <c r="BO362" s="36">
        <f t="shared" si="468"/>
        <v>0</v>
      </c>
      <c r="BP362" s="80">
        <f t="shared" si="469"/>
        <v>0</v>
      </c>
      <c r="BQ362" s="9">
        <f t="shared" si="470"/>
        <v>0</v>
      </c>
      <c r="BR362" s="28">
        <f t="shared" si="471"/>
        <v>0</v>
      </c>
      <c r="BS362" s="28">
        <f t="shared" si="472"/>
        <v>0</v>
      </c>
      <c r="BT362" s="28">
        <f t="shared" si="473"/>
        <v>0</v>
      </c>
      <c r="BU362" s="28">
        <f t="shared" si="474"/>
        <v>0</v>
      </c>
      <c r="BV362" s="28">
        <f t="shared" si="475"/>
        <v>0</v>
      </c>
      <c r="BW362" s="36">
        <f t="shared" si="476"/>
        <v>0</v>
      </c>
      <c r="BX362" s="80">
        <f t="shared" si="477"/>
        <v>0</v>
      </c>
      <c r="BY362" s="9">
        <f t="shared" si="478"/>
        <v>0</v>
      </c>
      <c r="BZ362" s="28">
        <f t="shared" si="479"/>
        <v>0</v>
      </c>
      <c r="CA362" s="28">
        <f t="shared" si="480"/>
        <v>0</v>
      </c>
      <c r="CB362" s="28">
        <f t="shared" si="481"/>
        <v>0</v>
      </c>
      <c r="CC362" s="28">
        <f t="shared" si="482"/>
        <v>0</v>
      </c>
      <c r="CD362" s="28">
        <f t="shared" si="483"/>
        <v>0</v>
      </c>
      <c r="CE362" s="36">
        <f t="shared" si="484"/>
        <v>0</v>
      </c>
      <c r="CF362" s="80">
        <f t="shared" si="485"/>
        <v>0</v>
      </c>
      <c r="CG362" s="9">
        <f t="shared" si="486"/>
        <v>0</v>
      </c>
      <c r="CH362" s="28">
        <f t="shared" si="487"/>
        <v>0</v>
      </c>
      <c r="CI362" s="28">
        <f t="shared" si="488"/>
        <v>0</v>
      </c>
      <c r="CJ362" s="28">
        <f t="shared" si="489"/>
        <v>0</v>
      </c>
      <c r="CK362" s="28">
        <f t="shared" si="490"/>
        <v>0</v>
      </c>
      <c r="CL362" s="28">
        <f t="shared" si="491"/>
        <v>0</v>
      </c>
      <c r="CM362" s="36">
        <f t="shared" si="492"/>
        <v>0</v>
      </c>
      <c r="CN362" s="80">
        <f t="shared" si="493"/>
        <v>0</v>
      </c>
      <c r="CO362" s="9">
        <f t="shared" si="494"/>
        <v>0</v>
      </c>
      <c r="CP362" s="28">
        <f t="shared" si="495"/>
        <v>0</v>
      </c>
      <c r="CQ362" s="28">
        <f t="shared" si="417"/>
        <v>0</v>
      </c>
      <c r="CR362" s="28">
        <f t="shared" si="418"/>
        <v>0</v>
      </c>
      <c r="CS362" s="28">
        <f t="shared" si="419"/>
        <v>0</v>
      </c>
      <c r="CT362" s="28">
        <f t="shared" si="420"/>
        <v>0</v>
      </c>
      <c r="CU362" s="36">
        <f t="shared" si="421"/>
        <v>0</v>
      </c>
      <c r="CV362" s="122">
        <f t="shared" si="422"/>
        <v>0</v>
      </c>
      <c r="CW362" s="125">
        <f t="shared" si="423"/>
        <v>0</v>
      </c>
      <c r="CX362" s="138">
        <f t="shared" si="424"/>
        <v>0</v>
      </c>
    </row>
    <row r="363" spans="2:102" x14ac:dyDescent="0.3">
      <c r="B363" s="86">
        <v>336</v>
      </c>
      <c r="C363" s="155">
        <f t="shared" si="427"/>
        <v>0</v>
      </c>
      <c r="D363" s="10">
        <f t="shared" si="428"/>
        <v>0</v>
      </c>
      <c r="E363" s="10">
        <f t="shared" si="429"/>
        <v>0</v>
      </c>
      <c r="F363" s="10">
        <f t="shared" si="430"/>
        <v>0</v>
      </c>
      <c r="G363" s="10">
        <f t="shared" si="431"/>
        <v>0</v>
      </c>
      <c r="H363" s="10">
        <f t="shared" si="425"/>
        <v>0</v>
      </c>
      <c r="I363" s="146">
        <f t="shared" si="496"/>
        <v>0</v>
      </c>
      <c r="J363" s="147">
        <f t="shared" si="497"/>
        <v>0</v>
      </c>
      <c r="S363" s="86">
        <v>336</v>
      </c>
      <c r="T363" s="9">
        <f t="shared" si="432"/>
        <v>0</v>
      </c>
      <c r="U363" s="10">
        <f t="shared" si="433"/>
        <v>0</v>
      </c>
      <c r="V363" s="10">
        <f t="shared" si="434"/>
        <v>0</v>
      </c>
      <c r="W363" s="10">
        <f t="shared" si="435"/>
        <v>0</v>
      </c>
      <c r="X363" s="10">
        <f t="shared" si="436"/>
        <v>0</v>
      </c>
      <c r="Y363" s="10">
        <f t="shared" si="437"/>
        <v>0</v>
      </c>
      <c r="Z363" s="10">
        <f t="shared" si="438"/>
        <v>0</v>
      </c>
      <c r="AA363" s="16">
        <f t="shared" si="439"/>
        <v>0</v>
      </c>
      <c r="AB363" s="6"/>
      <c r="AC363" s="9">
        <f t="shared" si="440"/>
        <v>0</v>
      </c>
      <c r="AD363" s="10">
        <f t="shared" si="441"/>
        <v>0</v>
      </c>
      <c r="AE363" s="10">
        <f t="shared" si="442"/>
        <v>0</v>
      </c>
      <c r="AF363" s="10">
        <f t="shared" si="443"/>
        <v>0</v>
      </c>
      <c r="AG363" s="10">
        <f t="shared" si="444"/>
        <v>0</v>
      </c>
      <c r="AH363" s="10">
        <f t="shared" si="445"/>
        <v>0</v>
      </c>
      <c r="AI363" s="10">
        <f t="shared" si="446"/>
        <v>0</v>
      </c>
      <c r="AJ363" s="16">
        <f t="shared" si="447"/>
        <v>0</v>
      </c>
      <c r="AK363" s="6"/>
      <c r="AL363" s="9">
        <f t="shared" si="448"/>
        <v>0</v>
      </c>
      <c r="AM363" s="10">
        <f t="shared" si="449"/>
        <v>0</v>
      </c>
      <c r="AN363" s="10">
        <f t="shared" si="450"/>
        <v>0</v>
      </c>
      <c r="AO363" s="10">
        <f t="shared" si="451"/>
        <v>0</v>
      </c>
      <c r="AP363" s="10">
        <f t="shared" si="452"/>
        <v>0</v>
      </c>
      <c r="AQ363" s="10">
        <f t="shared" si="453"/>
        <v>0</v>
      </c>
      <c r="AR363" s="10">
        <f t="shared" si="454"/>
        <v>0</v>
      </c>
      <c r="AS363" s="16">
        <f t="shared" si="455"/>
        <v>0</v>
      </c>
      <c r="AU363" s="2"/>
      <c r="AV363" s="2"/>
      <c r="AW363" s="2"/>
      <c r="AX363" s="2"/>
      <c r="AY363" s="9">
        <f t="shared" si="456"/>
        <v>0</v>
      </c>
      <c r="AZ363" s="31">
        <f t="shared" si="457"/>
        <v>0</v>
      </c>
      <c r="BA363" s="31">
        <f t="shared" si="426"/>
        <v>0</v>
      </c>
      <c r="BB363" s="10">
        <f t="shared" si="498"/>
        <v>0</v>
      </c>
      <c r="BC363" s="28">
        <f t="shared" si="458"/>
        <v>0</v>
      </c>
      <c r="BD363" s="10">
        <f t="shared" si="459"/>
        <v>0</v>
      </c>
      <c r="BE363" s="10">
        <f t="shared" si="499"/>
        <v>0</v>
      </c>
      <c r="BF363" s="44">
        <f t="shared" si="460"/>
        <v>0</v>
      </c>
      <c r="BG363" s="80">
        <f t="shared" si="461"/>
        <v>0</v>
      </c>
      <c r="BH363" s="118"/>
      <c r="BI363" s="9">
        <f t="shared" si="462"/>
        <v>0</v>
      </c>
      <c r="BJ363" s="28">
        <f t="shared" si="463"/>
        <v>0</v>
      </c>
      <c r="BK363" s="28">
        <f t="shared" si="464"/>
        <v>0</v>
      </c>
      <c r="BL363" s="28">
        <f t="shared" si="465"/>
        <v>0</v>
      </c>
      <c r="BM363" s="28">
        <f t="shared" si="466"/>
        <v>0</v>
      </c>
      <c r="BN363" s="28">
        <f t="shared" si="467"/>
        <v>0</v>
      </c>
      <c r="BO363" s="36">
        <f t="shared" si="468"/>
        <v>0</v>
      </c>
      <c r="BP363" s="80">
        <f t="shared" si="469"/>
        <v>0</v>
      </c>
      <c r="BQ363" s="9">
        <f t="shared" si="470"/>
        <v>0</v>
      </c>
      <c r="BR363" s="28">
        <f t="shared" si="471"/>
        <v>0</v>
      </c>
      <c r="BS363" s="28">
        <f t="shared" si="472"/>
        <v>0</v>
      </c>
      <c r="BT363" s="28">
        <f t="shared" si="473"/>
        <v>0</v>
      </c>
      <c r="BU363" s="28">
        <f t="shared" si="474"/>
        <v>0</v>
      </c>
      <c r="BV363" s="28">
        <f t="shared" si="475"/>
        <v>0</v>
      </c>
      <c r="BW363" s="36">
        <f t="shared" si="476"/>
        <v>0</v>
      </c>
      <c r="BX363" s="80">
        <f t="shared" si="477"/>
        <v>0</v>
      </c>
      <c r="BY363" s="9">
        <f t="shared" si="478"/>
        <v>0</v>
      </c>
      <c r="BZ363" s="28">
        <f t="shared" si="479"/>
        <v>0</v>
      </c>
      <c r="CA363" s="28">
        <f t="shared" si="480"/>
        <v>0</v>
      </c>
      <c r="CB363" s="28">
        <f t="shared" si="481"/>
        <v>0</v>
      </c>
      <c r="CC363" s="28">
        <f t="shared" si="482"/>
        <v>0</v>
      </c>
      <c r="CD363" s="28">
        <f t="shared" si="483"/>
        <v>0</v>
      </c>
      <c r="CE363" s="36">
        <f t="shared" si="484"/>
        <v>0</v>
      </c>
      <c r="CF363" s="80">
        <f t="shared" si="485"/>
        <v>0</v>
      </c>
      <c r="CG363" s="9">
        <f t="shared" si="486"/>
        <v>0</v>
      </c>
      <c r="CH363" s="28">
        <f t="shared" si="487"/>
        <v>0</v>
      </c>
      <c r="CI363" s="28">
        <f t="shared" si="488"/>
        <v>0</v>
      </c>
      <c r="CJ363" s="28">
        <f t="shared" si="489"/>
        <v>0</v>
      </c>
      <c r="CK363" s="28">
        <f t="shared" si="490"/>
        <v>0</v>
      </c>
      <c r="CL363" s="28">
        <f t="shared" si="491"/>
        <v>0</v>
      </c>
      <c r="CM363" s="36">
        <f t="shared" si="492"/>
        <v>0</v>
      </c>
      <c r="CN363" s="80">
        <f t="shared" si="493"/>
        <v>0</v>
      </c>
      <c r="CO363" s="9">
        <f t="shared" si="494"/>
        <v>0</v>
      </c>
      <c r="CP363" s="28">
        <f t="shared" si="495"/>
        <v>0</v>
      </c>
      <c r="CQ363" s="28">
        <f t="shared" si="417"/>
        <v>0</v>
      </c>
      <c r="CR363" s="28">
        <f t="shared" si="418"/>
        <v>0</v>
      </c>
      <c r="CS363" s="28">
        <f t="shared" si="419"/>
        <v>0</v>
      </c>
      <c r="CT363" s="28">
        <f t="shared" si="420"/>
        <v>0</v>
      </c>
      <c r="CU363" s="36">
        <f t="shared" si="421"/>
        <v>0</v>
      </c>
      <c r="CV363" s="122">
        <f t="shared" si="422"/>
        <v>0</v>
      </c>
      <c r="CW363" s="125">
        <f t="shared" si="423"/>
        <v>0</v>
      </c>
      <c r="CX363" s="138">
        <f t="shared" si="424"/>
        <v>0</v>
      </c>
    </row>
    <row r="364" spans="2:102" x14ac:dyDescent="0.3">
      <c r="B364" s="86">
        <v>337</v>
      </c>
      <c r="C364" s="155">
        <f t="shared" si="427"/>
        <v>0</v>
      </c>
      <c r="D364" s="10">
        <f t="shared" si="428"/>
        <v>0</v>
      </c>
      <c r="E364" s="10">
        <f t="shared" si="429"/>
        <v>0</v>
      </c>
      <c r="F364" s="10">
        <f t="shared" si="430"/>
        <v>0</v>
      </c>
      <c r="G364" s="10">
        <f t="shared" si="431"/>
        <v>0</v>
      </c>
      <c r="H364" s="10">
        <f t="shared" si="425"/>
        <v>0</v>
      </c>
      <c r="I364" s="146">
        <f t="shared" si="496"/>
        <v>0</v>
      </c>
      <c r="J364" s="147">
        <f t="shared" si="497"/>
        <v>0</v>
      </c>
      <c r="S364" s="86">
        <v>337</v>
      </c>
      <c r="T364" s="9">
        <f t="shared" si="432"/>
        <v>0</v>
      </c>
      <c r="U364" s="10">
        <f t="shared" si="433"/>
        <v>0</v>
      </c>
      <c r="V364" s="10">
        <f t="shared" si="434"/>
        <v>0</v>
      </c>
      <c r="W364" s="10">
        <f t="shared" si="435"/>
        <v>0</v>
      </c>
      <c r="X364" s="10">
        <f t="shared" si="436"/>
        <v>0</v>
      </c>
      <c r="Y364" s="10">
        <f t="shared" si="437"/>
        <v>0</v>
      </c>
      <c r="Z364" s="10">
        <f t="shared" si="438"/>
        <v>0</v>
      </c>
      <c r="AA364" s="16">
        <f t="shared" si="439"/>
        <v>0</v>
      </c>
      <c r="AB364" s="6"/>
      <c r="AC364" s="9">
        <f t="shared" si="440"/>
        <v>0</v>
      </c>
      <c r="AD364" s="10">
        <f t="shared" si="441"/>
        <v>0</v>
      </c>
      <c r="AE364" s="10">
        <f t="shared" si="442"/>
        <v>0</v>
      </c>
      <c r="AF364" s="10">
        <f t="shared" si="443"/>
        <v>0</v>
      </c>
      <c r="AG364" s="10">
        <f t="shared" si="444"/>
        <v>0</v>
      </c>
      <c r="AH364" s="10">
        <f t="shared" si="445"/>
        <v>0</v>
      </c>
      <c r="AI364" s="10">
        <f t="shared" si="446"/>
        <v>0</v>
      </c>
      <c r="AJ364" s="16">
        <f t="shared" si="447"/>
        <v>0</v>
      </c>
      <c r="AK364" s="6"/>
      <c r="AL364" s="9">
        <f t="shared" si="448"/>
        <v>0</v>
      </c>
      <c r="AM364" s="10">
        <f t="shared" si="449"/>
        <v>0</v>
      </c>
      <c r="AN364" s="10">
        <f t="shared" si="450"/>
        <v>0</v>
      </c>
      <c r="AO364" s="10">
        <f t="shared" si="451"/>
        <v>0</v>
      </c>
      <c r="AP364" s="10">
        <f t="shared" si="452"/>
        <v>0</v>
      </c>
      <c r="AQ364" s="10">
        <f t="shared" si="453"/>
        <v>0</v>
      </c>
      <c r="AR364" s="10">
        <f t="shared" si="454"/>
        <v>0</v>
      </c>
      <c r="AS364" s="16">
        <f t="shared" si="455"/>
        <v>0</v>
      </c>
      <c r="AU364" s="2"/>
      <c r="AV364" s="2"/>
      <c r="AW364" s="2"/>
      <c r="AX364" s="2"/>
      <c r="AY364" s="9">
        <f t="shared" si="456"/>
        <v>0</v>
      </c>
      <c r="AZ364" s="31">
        <f t="shared" si="457"/>
        <v>0</v>
      </c>
      <c r="BA364" s="31">
        <f t="shared" si="426"/>
        <v>0</v>
      </c>
      <c r="BB364" s="10">
        <f t="shared" si="498"/>
        <v>0</v>
      </c>
      <c r="BC364" s="28">
        <f t="shared" si="458"/>
        <v>0</v>
      </c>
      <c r="BD364" s="10">
        <f t="shared" si="459"/>
        <v>0</v>
      </c>
      <c r="BE364" s="10">
        <f t="shared" si="499"/>
        <v>0</v>
      </c>
      <c r="BF364" s="44">
        <f t="shared" si="460"/>
        <v>0</v>
      </c>
      <c r="BG364" s="80">
        <f t="shared" si="461"/>
        <v>0</v>
      </c>
      <c r="BH364" s="118"/>
      <c r="BI364" s="9">
        <f t="shared" si="462"/>
        <v>0</v>
      </c>
      <c r="BJ364" s="28">
        <f t="shared" si="463"/>
        <v>0</v>
      </c>
      <c r="BK364" s="28">
        <f t="shared" si="464"/>
        <v>0</v>
      </c>
      <c r="BL364" s="28">
        <f t="shared" si="465"/>
        <v>0</v>
      </c>
      <c r="BM364" s="28">
        <f t="shared" si="466"/>
        <v>0</v>
      </c>
      <c r="BN364" s="28">
        <f t="shared" si="467"/>
        <v>0</v>
      </c>
      <c r="BO364" s="36">
        <f t="shared" si="468"/>
        <v>0</v>
      </c>
      <c r="BP364" s="80">
        <f t="shared" si="469"/>
        <v>0</v>
      </c>
      <c r="BQ364" s="9">
        <f t="shared" si="470"/>
        <v>0</v>
      </c>
      <c r="BR364" s="28">
        <f t="shared" si="471"/>
        <v>0</v>
      </c>
      <c r="BS364" s="28">
        <f t="shared" si="472"/>
        <v>0</v>
      </c>
      <c r="BT364" s="28">
        <f t="shared" si="473"/>
        <v>0</v>
      </c>
      <c r="BU364" s="28">
        <f t="shared" si="474"/>
        <v>0</v>
      </c>
      <c r="BV364" s="28">
        <f t="shared" si="475"/>
        <v>0</v>
      </c>
      <c r="BW364" s="36">
        <f t="shared" si="476"/>
        <v>0</v>
      </c>
      <c r="BX364" s="80">
        <f t="shared" si="477"/>
        <v>0</v>
      </c>
      <c r="BY364" s="9">
        <f t="shared" si="478"/>
        <v>0</v>
      </c>
      <c r="BZ364" s="28">
        <f t="shared" si="479"/>
        <v>0</v>
      </c>
      <c r="CA364" s="28">
        <f t="shared" si="480"/>
        <v>0</v>
      </c>
      <c r="CB364" s="28">
        <f t="shared" si="481"/>
        <v>0</v>
      </c>
      <c r="CC364" s="28">
        <f t="shared" si="482"/>
        <v>0</v>
      </c>
      <c r="CD364" s="28">
        <f t="shared" si="483"/>
        <v>0</v>
      </c>
      <c r="CE364" s="36">
        <f t="shared" si="484"/>
        <v>0</v>
      </c>
      <c r="CF364" s="80">
        <f t="shared" si="485"/>
        <v>0</v>
      </c>
      <c r="CG364" s="9">
        <f t="shared" si="486"/>
        <v>0</v>
      </c>
      <c r="CH364" s="28">
        <f t="shared" si="487"/>
        <v>0</v>
      </c>
      <c r="CI364" s="28">
        <f t="shared" si="488"/>
        <v>0</v>
      </c>
      <c r="CJ364" s="28">
        <f t="shared" si="489"/>
        <v>0</v>
      </c>
      <c r="CK364" s="28">
        <f t="shared" si="490"/>
        <v>0</v>
      </c>
      <c r="CL364" s="28">
        <f t="shared" si="491"/>
        <v>0</v>
      </c>
      <c r="CM364" s="36">
        <f t="shared" si="492"/>
        <v>0</v>
      </c>
      <c r="CN364" s="80">
        <f t="shared" si="493"/>
        <v>0</v>
      </c>
      <c r="CO364" s="9">
        <f t="shared" si="494"/>
        <v>0</v>
      </c>
      <c r="CP364" s="28">
        <f t="shared" si="495"/>
        <v>0</v>
      </c>
      <c r="CQ364" s="28">
        <f t="shared" si="417"/>
        <v>0</v>
      </c>
      <c r="CR364" s="28">
        <f t="shared" si="418"/>
        <v>0</v>
      </c>
      <c r="CS364" s="28">
        <f t="shared" si="419"/>
        <v>0</v>
      </c>
      <c r="CT364" s="28">
        <f t="shared" si="420"/>
        <v>0</v>
      </c>
      <c r="CU364" s="36">
        <f t="shared" si="421"/>
        <v>0</v>
      </c>
      <c r="CV364" s="122">
        <f t="shared" si="422"/>
        <v>0</v>
      </c>
      <c r="CW364" s="125">
        <f t="shared" si="423"/>
        <v>0</v>
      </c>
      <c r="CX364" s="138">
        <f t="shared" si="424"/>
        <v>0</v>
      </c>
    </row>
    <row r="365" spans="2:102" x14ac:dyDescent="0.3">
      <c r="B365" s="86">
        <v>338</v>
      </c>
      <c r="C365" s="155">
        <f t="shared" si="427"/>
        <v>0</v>
      </c>
      <c r="D365" s="10">
        <f t="shared" si="428"/>
        <v>0</v>
      </c>
      <c r="E365" s="10">
        <f t="shared" si="429"/>
        <v>0</v>
      </c>
      <c r="F365" s="10">
        <f t="shared" si="430"/>
        <v>0</v>
      </c>
      <c r="G365" s="10">
        <f t="shared" si="431"/>
        <v>0</v>
      </c>
      <c r="H365" s="10">
        <f t="shared" si="425"/>
        <v>0</v>
      </c>
      <c r="I365" s="146">
        <f t="shared" si="496"/>
        <v>0</v>
      </c>
      <c r="J365" s="147">
        <f t="shared" si="497"/>
        <v>0</v>
      </c>
      <c r="S365" s="86">
        <v>338</v>
      </c>
      <c r="T365" s="9">
        <f t="shared" si="432"/>
        <v>0</v>
      </c>
      <c r="U365" s="10">
        <f t="shared" si="433"/>
        <v>0</v>
      </c>
      <c r="V365" s="10">
        <f t="shared" si="434"/>
        <v>0</v>
      </c>
      <c r="W365" s="10">
        <f t="shared" si="435"/>
        <v>0</v>
      </c>
      <c r="X365" s="10">
        <f t="shared" si="436"/>
        <v>0</v>
      </c>
      <c r="Y365" s="10">
        <f t="shared" si="437"/>
        <v>0</v>
      </c>
      <c r="Z365" s="10">
        <f t="shared" si="438"/>
        <v>0</v>
      </c>
      <c r="AA365" s="16">
        <f t="shared" si="439"/>
        <v>0</v>
      </c>
      <c r="AB365" s="6"/>
      <c r="AC365" s="9">
        <f t="shared" si="440"/>
        <v>0</v>
      </c>
      <c r="AD365" s="10">
        <f t="shared" si="441"/>
        <v>0</v>
      </c>
      <c r="AE365" s="10">
        <f t="shared" si="442"/>
        <v>0</v>
      </c>
      <c r="AF365" s="10">
        <f t="shared" si="443"/>
        <v>0</v>
      </c>
      <c r="AG365" s="10">
        <f t="shared" si="444"/>
        <v>0</v>
      </c>
      <c r="AH365" s="10">
        <f t="shared" si="445"/>
        <v>0</v>
      </c>
      <c r="AI365" s="10">
        <f t="shared" si="446"/>
        <v>0</v>
      </c>
      <c r="AJ365" s="16">
        <f t="shared" si="447"/>
        <v>0</v>
      </c>
      <c r="AK365" s="6"/>
      <c r="AL365" s="9">
        <f t="shared" si="448"/>
        <v>0</v>
      </c>
      <c r="AM365" s="10">
        <f t="shared" si="449"/>
        <v>0</v>
      </c>
      <c r="AN365" s="10">
        <f t="shared" si="450"/>
        <v>0</v>
      </c>
      <c r="AO365" s="10">
        <f t="shared" si="451"/>
        <v>0</v>
      </c>
      <c r="AP365" s="10">
        <f t="shared" si="452"/>
        <v>0</v>
      </c>
      <c r="AQ365" s="10">
        <f t="shared" si="453"/>
        <v>0</v>
      </c>
      <c r="AR365" s="10">
        <f t="shared" si="454"/>
        <v>0</v>
      </c>
      <c r="AS365" s="16">
        <f t="shared" si="455"/>
        <v>0</v>
      </c>
      <c r="AU365" s="2"/>
      <c r="AV365" s="2"/>
      <c r="AW365" s="2"/>
      <c r="AX365" s="2"/>
      <c r="AY365" s="9">
        <f t="shared" si="456"/>
        <v>0</v>
      </c>
      <c r="AZ365" s="31">
        <f t="shared" si="457"/>
        <v>0</v>
      </c>
      <c r="BA365" s="31">
        <f t="shared" si="426"/>
        <v>0</v>
      </c>
      <c r="BB365" s="10">
        <f t="shared" si="498"/>
        <v>0</v>
      </c>
      <c r="BC365" s="28">
        <f t="shared" si="458"/>
        <v>0</v>
      </c>
      <c r="BD365" s="10">
        <f t="shared" si="459"/>
        <v>0</v>
      </c>
      <c r="BE365" s="10">
        <f t="shared" si="499"/>
        <v>0</v>
      </c>
      <c r="BF365" s="44">
        <f t="shared" si="460"/>
        <v>0</v>
      </c>
      <c r="BG365" s="80">
        <f t="shared" si="461"/>
        <v>0</v>
      </c>
      <c r="BH365" s="118"/>
      <c r="BI365" s="9">
        <f t="shared" si="462"/>
        <v>0</v>
      </c>
      <c r="BJ365" s="28">
        <f t="shared" si="463"/>
        <v>0</v>
      </c>
      <c r="BK365" s="28">
        <f t="shared" si="464"/>
        <v>0</v>
      </c>
      <c r="BL365" s="28">
        <f t="shared" si="465"/>
        <v>0</v>
      </c>
      <c r="BM365" s="28">
        <f t="shared" si="466"/>
        <v>0</v>
      </c>
      <c r="BN365" s="28">
        <f t="shared" si="467"/>
        <v>0</v>
      </c>
      <c r="BO365" s="36">
        <f t="shared" si="468"/>
        <v>0</v>
      </c>
      <c r="BP365" s="80">
        <f t="shared" si="469"/>
        <v>0</v>
      </c>
      <c r="BQ365" s="9">
        <f t="shared" si="470"/>
        <v>0</v>
      </c>
      <c r="BR365" s="28">
        <f t="shared" si="471"/>
        <v>0</v>
      </c>
      <c r="BS365" s="28">
        <f t="shared" si="472"/>
        <v>0</v>
      </c>
      <c r="BT365" s="28">
        <f t="shared" si="473"/>
        <v>0</v>
      </c>
      <c r="BU365" s="28">
        <f t="shared" si="474"/>
        <v>0</v>
      </c>
      <c r="BV365" s="28">
        <f t="shared" si="475"/>
        <v>0</v>
      </c>
      <c r="BW365" s="36">
        <f t="shared" si="476"/>
        <v>0</v>
      </c>
      <c r="BX365" s="80">
        <f t="shared" si="477"/>
        <v>0</v>
      </c>
      <c r="BY365" s="9">
        <f t="shared" si="478"/>
        <v>0</v>
      </c>
      <c r="BZ365" s="28">
        <f t="shared" si="479"/>
        <v>0</v>
      </c>
      <c r="CA365" s="28">
        <f t="shared" si="480"/>
        <v>0</v>
      </c>
      <c r="CB365" s="28">
        <f t="shared" si="481"/>
        <v>0</v>
      </c>
      <c r="CC365" s="28">
        <f t="shared" si="482"/>
        <v>0</v>
      </c>
      <c r="CD365" s="28">
        <f t="shared" si="483"/>
        <v>0</v>
      </c>
      <c r="CE365" s="36">
        <f t="shared" si="484"/>
        <v>0</v>
      </c>
      <c r="CF365" s="80">
        <f t="shared" si="485"/>
        <v>0</v>
      </c>
      <c r="CG365" s="9">
        <f t="shared" si="486"/>
        <v>0</v>
      </c>
      <c r="CH365" s="28">
        <f t="shared" si="487"/>
        <v>0</v>
      </c>
      <c r="CI365" s="28">
        <f t="shared" si="488"/>
        <v>0</v>
      </c>
      <c r="CJ365" s="28">
        <f t="shared" si="489"/>
        <v>0</v>
      </c>
      <c r="CK365" s="28">
        <f t="shared" si="490"/>
        <v>0</v>
      </c>
      <c r="CL365" s="28">
        <f t="shared" si="491"/>
        <v>0</v>
      </c>
      <c r="CM365" s="36">
        <f t="shared" si="492"/>
        <v>0</v>
      </c>
      <c r="CN365" s="80">
        <f t="shared" si="493"/>
        <v>0</v>
      </c>
      <c r="CO365" s="9">
        <f t="shared" si="494"/>
        <v>0</v>
      </c>
      <c r="CP365" s="28">
        <f t="shared" si="495"/>
        <v>0</v>
      </c>
      <c r="CQ365" s="28">
        <f t="shared" si="417"/>
        <v>0</v>
      </c>
      <c r="CR365" s="28">
        <f t="shared" si="418"/>
        <v>0</v>
      </c>
      <c r="CS365" s="28">
        <f t="shared" si="419"/>
        <v>0</v>
      </c>
      <c r="CT365" s="28">
        <f t="shared" si="420"/>
        <v>0</v>
      </c>
      <c r="CU365" s="36">
        <f t="shared" si="421"/>
        <v>0</v>
      </c>
      <c r="CV365" s="122">
        <f t="shared" si="422"/>
        <v>0</v>
      </c>
      <c r="CW365" s="125">
        <f t="shared" si="423"/>
        <v>0</v>
      </c>
      <c r="CX365" s="138">
        <f t="shared" si="424"/>
        <v>0</v>
      </c>
    </row>
    <row r="366" spans="2:102" x14ac:dyDescent="0.3">
      <c r="B366" s="86">
        <v>339</v>
      </c>
      <c r="C366" s="155">
        <f t="shared" si="427"/>
        <v>0</v>
      </c>
      <c r="D366" s="10">
        <f t="shared" si="428"/>
        <v>0</v>
      </c>
      <c r="E366" s="10">
        <f t="shared" si="429"/>
        <v>0</v>
      </c>
      <c r="F366" s="10">
        <f t="shared" si="430"/>
        <v>0</v>
      </c>
      <c r="G366" s="10">
        <f t="shared" si="431"/>
        <v>0</v>
      </c>
      <c r="H366" s="10">
        <f t="shared" si="425"/>
        <v>0</v>
      </c>
      <c r="I366" s="146">
        <f t="shared" si="496"/>
        <v>0</v>
      </c>
      <c r="J366" s="147">
        <f t="shared" si="497"/>
        <v>0</v>
      </c>
      <c r="S366" s="86">
        <v>339</v>
      </c>
      <c r="T366" s="9">
        <f t="shared" si="432"/>
        <v>0</v>
      </c>
      <c r="U366" s="10">
        <f t="shared" si="433"/>
        <v>0</v>
      </c>
      <c r="V366" s="10">
        <f t="shared" si="434"/>
        <v>0</v>
      </c>
      <c r="W366" s="10">
        <f t="shared" si="435"/>
        <v>0</v>
      </c>
      <c r="X366" s="10">
        <f t="shared" si="436"/>
        <v>0</v>
      </c>
      <c r="Y366" s="10">
        <f t="shared" si="437"/>
        <v>0</v>
      </c>
      <c r="Z366" s="10">
        <f t="shared" si="438"/>
        <v>0</v>
      </c>
      <c r="AA366" s="16">
        <f t="shared" si="439"/>
        <v>0</v>
      </c>
      <c r="AB366" s="6"/>
      <c r="AC366" s="9">
        <f t="shared" si="440"/>
        <v>0</v>
      </c>
      <c r="AD366" s="10">
        <f t="shared" si="441"/>
        <v>0</v>
      </c>
      <c r="AE366" s="10">
        <f t="shared" si="442"/>
        <v>0</v>
      </c>
      <c r="AF366" s="10">
        <f t="shared" si="443"/>
        <v>0</v>
      </c>
      <c r="AG366" s="10">
        <f t="shared" si="444"/>
        <v>0</v>
      </c>
      <c r="AH366" s="10">
        <f t="shared" si="445"/>
        <v>0</v>
      </c>
      <c r="AI366" s="10">
        <f t="shared" si="446"/>
        <v>0</v>
      </c>
      <c r="AJ366" s="16">
        <f t="shared" si="447"/>
        <v>0</v>
      </c>
      <c r="AK366" s="6"/>
      <c r="AL366" s="9">
        <f t="shared" si="448"/>
        <v>0</v>
      </c>
      <c r="AM366" s="10">
        <f t="shared" si="449"/>
        <v>0</v>
      </c>
      <c r="AN366" s="10">
        <f t="shared" si="450"/>
        <v>0</v>
      </c>
      <c r="AO366" s="10">
        <f t="shared" si="451"/>
        <v>0</v>
      </c>
      <c r="AP366" s="10">
        <f t="shared" si="452"/>
        <v>0</v>
      </c>
      <c r="AQ366" s="10">
        <f t="shared" si="453"/>
        <v>0</v>
      </c>
      <c r="AR366" s="10">
        <f t="shared" si="454"/>
        <v>0</v>
      </c>
      <c r="AS366" s="16">
        <f t="shared" si="455"/>
        <v>0</v>
      </c>
      <c r="AU366" s="2"/>
      <c r="AV366" s="2"/>
      <c r="AW366" s="2"/>
      <c r="AX366" s="2"/>
      <c r="AY366" s="9">
        <f t="shared" si="456"/>
        <v>0</v>
      </c>
      <c r="AZ366" s="31">
        <f t="shared" si="457"/>
        <v>0</v>
      </c>
      <c r="BA366" s="31">
        <f t="shared" si="426"/>
        <v>0</v>
      </c>
      <c r="BB366" s="10">
        <f t="shared" si="498"/>
        <v>0</v>
      </c>
      <c r="BC366" s="28">
        <f t="shared" si="458"/>
        <v>0</v>
      </c>
      <c r="BD366" s="10">
        <f t="shared" si="459"/>
        <v>0</v>
      </c>
      <c r="BE366" s="10">
        <f t="shared" si="499"/>
        <v>0</v>
      </c>
      <c r="BF366" s="44">
        <f t="shared" si="460"/>
        <v>0</v>
      </c>
      <c r="BG366" s="80">
        <f t="shared" si="461"/>
        <v>0</v>
      </c>
      <c r="BH366" s="118"/>
      <c r="BI366" s="9">
        <f t="shared" si="462"/>
        <v>0</v>
      </c>
      <c r="BJ366" s="28">
        <f t="shared" si="463"/>
        <v>0</v>
      </c>
      <c r="BK366" s="28">
        <f t="shared" si="464"/>
        <v>0</v>
      </c>
      <c r="BL366" s="28">
        <f t="shared" si="465"/>
        <v>0</v>
      </c>
      <c r="BM366" s="28">
        <f t="shared" si="466"/>
        <v>0</v>
      </c>
      <c r="BN366" s="28">
        <f t="shared" si="467"/>
        <v>0</v>
      </c>
      <c r="BO366" s="36">
        <f t="shared" si="468"/>
        <v>0</v>
      </c>
      <c r="BP366" s="80">
        <f t="shared" si="469"/>
        <v>0</v>
      </c>
      <c r="BQ366" s="9">
        <f t="shared" si="470"/>
        <v>0</v>
      </c>
      <c r="BR366" s="28">
        <f t="shared" si="471"/>
        <v>0</v>
      </c>
      <c r="BS366" s="28">
        <f t="shared" si="472"/>
        <v>0</v>
      </c>
      <c r="BT366" s="28">
        <f t="shared" si="473"/>
        <v>0</v>
      </c>
      <c r="BU366" s="28">
        <f t="shared" si="474"/>
        <v>0</v>
      </c>
      <c r="BV366" s="28">
        <f t="shared" si="475"/>
        <v>0</v>
      </c>
      <c r="BW366" s="36">
        <f t="shared" si="476"/>
        <v>0</v>
      </c>
      <c r="BX366" s="80">
        <f t="shared" si="477"/>
        <v>0</v>
      </c>
      <c r="BY366" s="9">
        <f t="shared" si="478"/>
        <v>0</v>
      </c>
      <c r="BZ366" s="28">
        <f t="shared" si="479"/>
        <v>0</v>
      </c>
      <c r="CA366" s="28">
        <f t="shared" si="480"/>
        <v>0</v>
      </c>
      <c r="CB366" s="28">
        <f t="shared" si="481"/>
        <v>0</v>
      </c>
      <c r="CC366" s="28">
        <f t="shared" si="482"/>
        <v>0</v>
      </c>
      <c r="CD366" s="28">
        <f t="shared" si="483"/>
        <v>0</v>
      </c>
      <c r="CE366" s="36">
        <f t="shared" si="484"/>
        <v>0</v>
      </c>
      <c r="CF366" s="80">
        <f t="shared" si="485"/>
        <v>0</v>
      </c>
      <c r="CG366" s="9">
        <f t="shared" si="486"/>
        <v>0</v>
      </c>
      <c r="CH366" s="28">
        <f t="shared" si="487"/>
        <v>0</v>
      </c>
      <c r="CI366" s="28">
        <f t="shared" si="488"/>
        <v>0</v>
      </c>
      <c r="CJ366" s="28">
        <f t="shared" si="489"/>
        <v>0</v>
      </c>
      <c r="CK366" s="28">
        <f t="shared" si="490"/>
        <v>0</v>
      </c>
      <c r="CL366" s="28">
        <f t="shared" si="491"/>
        <v>0</v>
      </c>
      <c r="CM366" s="36">
        <f t="shared" si="492"/>
        <v>0</v>
      </c>
      <c r="CN366" s="80">
        <f t="shared" si="493"/>
        <v>0</v>
      </c>
      <c r="CO366" s="9">
        <f t="shared" si="494"/>
        <v>0</v>
      </c>
      <c r="CP366" s="28">
        <f t="shared" si="495"/>
        <v>0</v>
      </c>
      <c r="CQ366" s="28">
        <f t="shared" si="417"/>
        <v>0</v>
      </c>
      <c r="CR366" s="28">
        <f t="shared" si="418"/>
        <v>0</v>
      </c>
      <c r="CS366" s="28">
        <f t="shared" si="419"/>
        <v>0</v>
      </c>
      <c r="CT366" s="28">
        <f t="shared" si="420"/>
        <v>0</v>
      </c>
      <c r="CU366" s="36">
        <f t="shared" si="421"/>
        <v>0</v>
      </c>
      <c r="CV366" s="122">
        <f t="shared" si="422"/>
        <v>0</v>
      </c>
      <c r="CW366" s="125">
        <f t="shared" si="423"/>
        <v>0</v>
      </c>
      <c r="CX366" s="138">
        <f t="shared" si="424"/>
        <v>0</v>
      </c>
    </row>
    <row r="367" spans="2:102" x14ac:dyDescent="0.3">
      <c r="B367" s="86">
        <v>340</v>
      </c>
      <c r="C367" s="155">
        <f t="shared" si="427"/>
        <v>0</v>
      </c>
      <c r="D367" s="10">
        <f t="shared" si="428"/>
        <v>0</v>
      </c>
      <c r="E367" s="10">
        <f t="shared" si="429"/>
        <v>0</v>
      </c>
      <c r="F367" s="10">
        <f t="shared" si="430"/>
        <v>0</v>
      </c>
      <c r="G367" s="10">
        <f t="shared" si="431"/>
        <v>0</v>
      </c>
      <c r="H367" s="10">
        <f t="shared" si="425"/>
        <v>0</v>
      </c>
      <c r="I367" s="146">
        <f t="shared" si="496"/>
        <v>0</v>
      </c>
      <c r="J367" s="147">
        <f t="shared" si="497"/>
        <v>0</v>
      </c>
      <c r="S367" s="86">
        <v>340</v>
      </c>
      <c r="T367" s="9">
        <f t="shared" si="432"/>
        <v>0</v>
      </c>
      <c r="U367" s="10">
        <f t="shared" si="433"/>
        <v>0</v>
      </c>
      <c r="V367" s="10">
        <f t="shared" si="434"/>
        <v>0</v>
      </c>
      <c r="W367" s="10">
        <f t="shared" si="435"/>
        <v>0</v>
      </c>
      <c r="X367" s="10">
        <f t="shared" si="436"/>
        <v>0</v>
      </c>
      <c r="Y367" s="10">
        <f t="shared" si="437"/>
        <v>0</v>
      </c>
      <c r="Z367" s="10">
        <f t="shared" si="438"/>
        <v>0</v>
      </c>
      <c r="AA367" s="16">
        <f t="shared" si="439"/>
        <v>0</v>
      </c>
      <c r="AB367" s="6"/>
      <c r="AC367" s="9">
        <f t="shared" si="440"/>
        <v>0</v>
      </c>
      <c r="AD367" s="10">
        <f t="shared" si="441"/>
        <v>0</v>
      </c>
      <c r="AE367" s="10">
        <f t="shared" si="442"/>
        <v>0</v>
      </c>
      <c r="AF367" s="10">
        <f t="shared" si="443"/>
        <v>0</v>
      </c>
      <c r="AG367" s="10">
        <f t="shared" si="444"/>
        <v>0</v>
      </c>
      <c r="AH367" s="10">
        <f t="shared" si="445"/>
        <v>0</v>
      </c>
      <c r="AI367" s="10">
        <f t="shared" si="446"/>
        <v>0</v>
      </c>
      <c r="AJ367" s="16">
        <f t="shared" si="447"/>
        <v>0</v>
      </c>
      <c r="AK367" s="6"/>
      <c r="AL367" s="9">
        <f t="shared" si="448"/>
        <v>0</v>
      </c>
      <c r="AM367" s="10">
        <f t="shared" si="449"/>
        <v>0</v>
      </c>
      <c r="AN367" s="10">
        <f t="shared" si="450"/>
        <v>0</v>
      </c>
      <c r="AO367" s="10">
        <f t="shared" si="451"/>
        <v>0</v>
      </c>
      <c r="AP367" s="10">
        <f t="shared" si="452"/>
        <v>0</v>
      </c>
      <c r="AQ367" s="10">
        <f t="shared" si="453"/>
        <v>0</v>
      </c>
      <c r="AR367" s="10">
        <f t="shared" si="454"/>
        <v>0</v>
      </c>
      <c r="AS367" s="16">
        <f t="shared" si="455"/>
        <v>0</v>
      </c>
      <c r="AU367" s="2"/>
      <c r="AV367" s="2"/>
      <c r="AW367" s="2"/>
      <c r="AX367" s="2"/>
      <c r="AY367" s="9">
        <f t="shared" si="456"/>
        <v>0</v>
      </c>
      <c r="AZ367" s="31">
        <f t="shared" si="457"/>
        <v>0</v>
      </c>
      <c r="BA367" s="31">
        <f t="shared" si="426"/>
        <v>0</v>
      </c>
      <c r="BB367" s="10">
        <f t="shared" si="498"/>
        <v>0</v>
      </c>
      <c r="BC367" s="28">
        <f t="shared" si="458"/>
        <v>0</v>
      </c>
      <c r="BD367" s="10">
        <f t="shared" si="459"/>
        <v>0</v>
      </c>
      <c r="BE367" s="10">
        <f t="shared" si="499"/>
        <v>0</v>
      </c>
      <c r="BF367" s="44">
        <f t="shared" si="460"/>
        <v>0</v>
      </c>
      <c r="BG367" s="80">
        <f t="shared" si="461"/>
        <v>0</v>
      </c>
      <c r="BH367" s="118"/>
      <c r="BI367" s="9">
        <f t="shared" si="462"/>
        <v>0</v>
      </c>
      <c r="BJ367" s="28">
        <f t="shared" si="463"/>
        <v>0</v>
      </c>
      <c r="BK367" s="28">
        <f t="shared" si="464"/>
        <v>0</v>
      </c>
      <c r="BL367" s="28">
        <f t="shared" si="465"/>
        <v>0</v>
      </c>
      <c r="BM367" s="28">
        <f t="shared" si="466"/>
        <v>0</v>
      </c>
      <c r="BN367" s="28">
        <f t="shared" si="467"/>
        <v>0</v>
      </c>
      <c r="BO367" s="36">
        <f t="shared" si="468"/>
        <v>0</v>
      </c>
      <c r="BP367" s="80">
        <f t="shared" si="469"/>
        <v>0</v>
      </c>
      <c r="BQ367" s="9">
        <f t="shared" si="470"/>
        <v>0</v>
      </c>
      <c r="BR367" s="28">
        <f t="shared" si="471"/>
        <v>0</v>
      </c>
      <c r="BS367" s="28">
        <f t="shared" si="472"/>
        <v>0</v>
      </c>
      <c r="BT367" s="28">
        <f t="shared" si="473"/>
        <v>0</v>
      </c>
      <c r="BU367" s="28">
        <f t="shared" si="474"/>
        <v>0</v>
      </c>
      <c r="BV367" s="28">
        <f t="shared" si="475"/>
        <v>0</v>
      </c>
      <c r="BW367" s="36">
        <f t="shared" si="476"/>
        <v>0</v>
      </c>
      <c r="BX367" s="80">
        <f t="shared" si="477"/>
        <v>0</v>
      </c>
      <c r="BY367" s="9">
        <f t="shared" si="478"/>
        <v>0</v>
      </c>
      <c r="BZ367" s="28">
        <f t="shared" si="479"/>
        <v>0</v>
      </c>
      <c r="CA367" s="28">
        <f t="shared" si="480"/>
        <v>0</v>
      </c>
      <c r="CB367" s="28">
        <f t="shared" si="481"/>
        <v>0</v>
      </c>
      <c r="CC367" s="28">
        <f t="shared" si="482"/>
        <v>0</v>
      </c>
      <c r="CD367" s="28">
        <f t="shared" si="483"/>
        <v>0</v>
      </c>
      <c r="CE367" s="36">
        <f t="shared" si="484"/>
        <v>0</v>
      </c>
      <c r="CF367" s="80">
        <f t="shared" si="485"/>
        <v>0</v>
      </c>
      <c r="CG367" s="9">
        <f t="shared" si="486"/>
        <v>0</v>
      </c>
      <c r="CH367" s="28">
        <f t="shared" si="487"/>
        <v>0</v>
      </c>
      <c r="CI367" s="28">
        <f t="shared" si="488"/>
        <v>0</v>
      </c>
      <c r="CJ367" s="28">
        <f t="shared" si="489"/>
        <v>0</v>
      </c>
      <c r="CK367" s="28">
        <f t="shared" si="490"/>
        <v>0</v>
      </c>
      <c r="CL367" s="28">
        <f t="shared" si="491"/>
        <v>0</v>
      </c>
      <c r="CM367" s="36">
        <f t="shared" si="492"/>
        <v>0</v>
      </c>
      <c r="CN367" s="80">
        <f t="shared" si="493"/>
        <v>0</v>
      </c>
      <c r="CO367" s="9">
        <f t="shared" si="494"/>
        <v>0</v>
      </c>
      <c r="CP367" s="28">
        <f t="shared" si="495"/>
        <v>0</v>
      </c>
      <c r="CQ367" s="28">
        <f t="shared" si="417"/>
        <v>0</v>
      </c>
      <c r="CR367" s="28">
        <f t="shared" si="418"/>
        <v>0</v>
      </c>
      <c r="CS367" s="28">
        <f t="shared" si="419"/>
        <v>0</v>
      </c>
      <c r="CT367" s="28">
        <f t="shared" si="420"/>
        <v>0</v>
      </c>
      <c r="CU367" s="36">
        <f t="shared" si="421"/>
        <v>0</v>
      </c>
      <c r="CV367" s="122">
        <f t="shared" si="422"/>
        <v>0</v>
      </c>
      <c r="CW367" s="125">
        <f t="shared" si="423"/>
        <v>0</v>
      </c>
      <c r="CX367" s="138">
        <f t="shared" si="424"/>
        <v>0</v>
      </c>
    </row>
    <row r="368" spans="2:102" x14ac:dyDescent="0.3">
      <c r="B368" s="86">
        <v>341</v>
      </c>
      <c r="C368" s="155">
        <f t="shared" si="427"/>
        <v>0</v>
      </c>
      <c r="D368" s="10">
        <f t="shared" si="428"/>
        <v>0</v>
      </c>
      <c r="E368" s="10">
        <f t="shared" si="429"/>
        <v>0</v>
      </c>
      <c r="F368" s="10">
        <f t="shared" si="430"/>
        <v>0</v>
      </c>
      <c r="G368" s="10">
        <f t="shared" si="431"/>
        <v>0</v>
      </c>
      <c r="H368" s="10">
        <f t="shared" si="425"/>
        <v>0</v>
      </c>
      <c r="I368" s="146">
        <f t="shared" si="496"/>
        <v>0</v>
      </c>
      <c r="J368" s="147">
        <f t="shared" si="497"/>
        <v>0</v>
      </c>
      <c r="S368" s="86">
        <v>341</v>
      </c>
      <c r="T368" s="9">
        <f t="shared" si="432"/>
        <v>0</v>
      </c>
      <c r="U368" s="10">
        <f t="shared" si="433"/>
        <v>0</v>
      </c>
      <c r="V368" s="10">
        <f t="shared" si="434"/>
        <v>0</v>
      </c>
      <c r="W368" s="10">
        <f t="shared" si="435"/>
        <v>0</v>
      </c>
      <c r="X368" s="10">
        <f t="shared" si="436"/>
        <v>0</v>
      </c>
      <c r="Y368" s="10">
        <f t="shared" si="437"/>
        <v>0</v>
      </c>
      <c r="Z368" s="10">
        <f t="shared" si="438"/>
        <v>0</v>
      </c>
      <c r="AA368" s="16">
        <f t="shared" si="439"/>
        <v>0</v>
      </c>
      <c r="AB368" s="6"/>
      <c r="AC368" s="9">
        <f t="shared" si="440"/>
        <v>0</v>
      </c>
      <c r="AD368" s="10">
        <f t="shared" si="441"/>
        <v>0</v>
      </c>
      <c r="AE368" s="10">
        <f t="shared" si="442"/>
        <v>0</v>
      </c>
      <c r="AF368" s="10">
        <f t="shared" si="443"/>
        <v>0</v>
      </c>
      <c r="AG368" s="10">
        <f t="shared" si="444"/>
        <v>0</v>
      </c>
      <c r="AH368" s="10">
        <f t="shared" si="445"/>
        <v>0</v>
      </c>
      <c r="AI368" s="10">
        <f t="shared" si="446"/>
        <v>0</v>
      </c>
      <c r="AJ368" s="16">
        <f t="shared" si="447"/>
        <v>0</v>
      </c>
      <c r="AK368" s="6"/>
      <c r="AL368" s="9">
        <f t="shared" si="448"/>
        <v>0</v>
      </c>
      <c r="AM368" s="10">
        <f t="shared" si="449"/>
        <v>0</v>
      </c>
      <c r="AN368" s="10">
        <f t="shared" si="450"/>
        <v>0</v>
      </c>
      <c r="AO368" s="10">
        <f t="shared" si="451"/>
        <v>0</v>
      </c>
      <c r="AP368" s="10">
        <f t="shared" si="452"/>
        <v>0</v>
      </c>
      <c r="AQ368" s="10">
        <f t="shared" si="453"/>
        <v>0</v>
      </c>
      <c r="AR368" s="10">
        <f t="shared" si="454"/>
        <v>0</v>
      </c>
      <c r="AS368" s="16">
        <f t="shared" si="455"/>
        <v>0</v>
      </c>
      <c r="AU368" s="2"/>
      <c r="AV368" s="2"/>
      <c r="AW368" s="2"/>
      <c r="AX368" s="2"/>
      <c r="AY368" s="9">
        <f t="shared" si="456"/>
        <v>0</v>
      </c>
      <c r="AZ368" s="31">
        <f t="shared" si="457"/>
        <v>0</v>
      </c>
      <c r="BA368" s="31">
        <f t="shared" si="426"/>
        <v>0</v>
      </c>
      <c r="BB368" s="10">
        <f t="shared" si="498"/>
        <v>0</v>
      </c>
      <c r="BC368" s="28">
        <f t="shared" si="458"/>
        <v>0</v>
      </c>
      <c r="BD368" s="10">
        <f t="shared" si="459"/>
        <v>0</v>
      </c>
      <c r="BE368" s="10">
        <f t="shared" si="499"/>
        <v>0</v>
      </c>
      <c r="BF368" s="44">
        <f t="shared" si="460"/>
        <v>0</v>
      </c>
      <c r="BG368" s="80">
        <f t="shared" si="461"/>
        <v>0</v>
      </c>
      <c r="BH368" s="118"/>
      <c r="BI368" s="9">
        <f t="shared" si="462"/>
        <v>0</v>
      </c>
      <c r="BJ368" s="28">
        <f t="shared" si="463"/>
        <v>0</v>
      </c>
      <c r="BK368" s="28">
        <f t="shared" si="464"/>
        <v>0</v>
      </c>
      <c r="BL368" s="28">
        <f t="shared" si="465"/>
        <v>0</v>
      </c>
      <c r="BM368" s="28">
        <f t="shared" si="466"/>
        <v>0</v>
      </c>
      <c r="BN368" s="28">
        <f t="shared" si="467"/>
        <v>0</v>
      </c>
      <c r="BO368" s="36">
        <f t="shared" si="468"/>
        <v>0</v>
      </c>
      <c r="BP368" s="80">
        <f t="shared" si="469"/>
        <v>0</v>
      </c>
      <c r="BQ368" s="9">
        <f t="shared" si="470"/>
        <v>0</v>
      </c>
      <c r="BR368" s="28">
        <f t="shared" si="471"/>
        <v>0</v>
      </c>
      <c r="BS368" s="28">
        <f t="shared" si="472"/>
        <v>0</v>
      </c>
      <c r="BT368" s="28">
        <f t="shared" si="473"/>
        <v>0</v>
      </c>
      <c r="BU368" s="28">
        <f t="shared" si="474"/>
        <v>0</v>
      </c>
      <c r="BV368" s="28">
        <f t="shared" si="475"/>
        <v>0</v>
      </c>
      <c r="BW368" s="36">
        <f t="shared" si="476"/>
        <v>0</v>
      </c>
      <c r="BX368" s="80">
        <f t="shared" si="477"/>
        <v>0</v>
      </c>
      <c r="BY368" s="9">
        <f t="shared" si="478"/>
        <v>0</v>
      </c>
      <c r="BZ368" s="28">
        <f t="shared" si="479"/>
        <v>0</v>
      </c>
      <c r="CA368" s="28">
        <f t="shared" si="480"/>
        <v>0</v>
      </c>
      <c r="CB368" s="28">
        <f t="shared" si="481"/>
        <v>0</v>
      </c>
      <c r="CC368" s="28">
        <f t="shared" si="482"/>
        <v>0</v>
      </c>
      <c r="CD368" s="28">
        <f t="shared" si="483"/>
        <v>0</v>
      </c>
      <c r="CE368" s="36">
        <f t="shared" si="484"/>
        <v>0</v>
      </c>
      <c r="CF368" s="80">
        <f t="shared" si="485"/>
        <v>0</v>
      </c>
      <c r="CG368" s="9">
        <f t="shared" si="486"/>
        <v>0</v>
      </c>
      <c r="CH368" s="28">
        <f t="shared" si="487"/>
        <v>0</v>
      </c>
      <c r="CI368" s="28">
        <f t="shared" si="488"/>
        <v>0</v>
      </c>
      <c r="CJ368" s="28">
        <f t="shared" si="489"/>
        <v>0</v>
      </c>
      <c r="CK368" s="28">
        <f t="shared" si="490"/>
        <v>0</v>
      </c>
      <c r="CL368" s="28">
        <f t="shared" si="491"/>
        <v>0</v>
      </c>
      <c r="CM368" s="36">
        <f t="shared" si="492"/>
        <v>0</v>
      </c>
      <c r="CN368" s="80">
        <f t="shared" si="493"/>
        <v>0</v>
      </c>
      <c r="CO368" s="9">
        <f t="shared" si="494"/>
        <v>0</v>
      </c>
      <c r="CP368" s="28">
        <f t="shared" si="495"/>
        <v>0</v>
      </c>
      <c r="CQ368" s="28">
        <f t="shared" si="417"/>
        <v>0</v>
      </c>
      <c r="CR368" s="28">
        <f t="shared" si="418"/>
        <v>0</v>
      </c>
      <c r="CS368" s="28">
        <f t="shared" si="419"/>
        <v>0</v>
      </c>
      <c r="CT368" s="28">
        <f t="shared" si="420"/>
        <v>0</v>
      </c>
      <c r="CU368" s="36">
        <f t="shared" si="421"/>
        <v>0</v>
      </c>
      <c r="CV368" s="122">
        <f t="shared" si="422"/>
        <v>0</v>
      </c>
      <c r="CW368" s="125">
        <f t="shared" si="423"/>
        <v>0</v>
      </c>
      <c r="CX368" s="138">
        <f t="shared" si="424"/>
        <v>0</v>
      </c>
    </row>
    <row r="369" spans="2:102" x14ac:dyDescent="0.3">
      <c r="B369" s="86">
        <v>342</v>
      </c>
      <c r="C369" s="155">
        <f t="shared" si="427"/>
        <v>0</v>
      </c>
      <c r="D369" s="10">
        <f t="shared" si="428"/>
        <v>0</v>
      </c>
      <c r="E369" s="10">
        <f t="shared" si="429"/>
        <v>0</v>
      </c>
      <c r="F369" s="10">
        <f t="shared" si="430"/>
        <v>0</v>
      </c>
      <c r="G369" s="10">
        <f t="shared" si="431"/>
        <v>0</v>
      </c>
      <c r="H369" s="10">
        <f t="shared" si="425"/>
        <v>0</v>
      </c>
      <c r="I369" s="146">
        <f t="shared" si="496"/>
        <v>0</v>
      </c>
      <c r="J369" s="147">
        <f t="shared" si="497"/>
        <v>0</v>
      </c>
      <c r="S369" s="86">
        <v>342</v>
      </c>
      <c r="T369" s="9">
        <f t="shared" si="432"/>
        <v>0</v>
      </c>
      <c r="U369" s="10">
        <f t="shared" si="433"/>
        <v>0</v>
      </c>
      <c r="V369" s="10">
        <f t="shared" si="434"/>
        <v>0</v>
      </c>
      <c r="W369" s="10">
        <f t="shared" si="435"/>
        <v>0</v>
      </c>
      <c r="X369" s="10">
        <f t="shared" si="436"/>
        <v>0</v>
      </c>
      <c r="Y369" s="10">
        <f t="shared" si="437"/>
        <v>0</v>
      </c>
      <c r="Z369" s="10">
        <f t="shared" si="438"/>
        <v>0</v>
      </c>
      <c r="AA369" s="16">
        <f t="shared" si="439"/>
        <v>0</v>
      </c>
      <c r="AB369" s="6"/>
      <c r="AC369" s="9">
        <f t="shared" si="440"/>
        <v>0</v>
      </c>
      <c r="AD369" s="10">
        <f t="shared" si="441"/>
        <v>0</v>
      </c>
      <c r="AE369" s="10">
        <f t="shared" si="442"/>
        <v>0</v>
      </c>
      <c r="AF369" s="10">
        <f t="shared" si="443"/>
        <v>0</v>
      </c>
      <c r="AG369" s="10">
        <f t="shared" si="444"/>
        <v>0</v>
      </c>
      <c r="AH369" s="10">
        <f t="shared" si="445"/>
        <v>0</v>
      </c>
      <c r="AI369" s="10">
        <f t="shared" si="446"/>
        <v>0</v>
      </c>
      <c r="AJ369" s="16">
        <f t="shared" si="447"/>
        <v>0</v>
      </c>
      <c r="AK369" s="6"/>
      <c r="AL369" s="9">
        <f t="shared" si="448"/>
        <v>0</v>
      </c>
      <c r="AM369" s="10">
        <f t="shared" si="449"/>
        <v>0</v>
      </c>
      <c r="AN369" s="10">
        <f t="shared" si="450"/>
        <v>0</v>
      </c>
      <c r="AO369" s="10">
        <f t="shared" si="451"/>
        <v>0</v>
      </c>
      <c r="AP369" s="10">
        <f t="shared" si="452"/>
        <v>0</v>
      </c>
      <c r="AQ369" s="10">
        <f t="shared" si="453"/>
        <v>0</v>
      </c>
      <c r="AR369" s="10">
        <f t="shared" si="454"/>
        <v>0</v>
      </c>
      <c r="AS369" s="16">
        <f t="shared" si="455"/>
        <v>0</v>
      </c>
      <c r="AU369" s="2"/>
      <c r="AV369" s="2"/>
      <c r="AW369" s="2"/>
      <c r="AX369" s="2"/>
      <c r="AY369" s="9">
        <f t="shared" si="456"/>
        <v>0</v>
      </c>
      <c r="AZ369" s="31">
        <f t="shared" si="457"/>
        <v>0</v>
      </c>
      <c r="BA369" s="31">
        <f t="shared" si="426"/>
        <v>0</v>
      </c>
      <c r="BB369" s="10">
        <f t="shared" si="498"/>
        <v>0</v>
      </c>
      <c r="BC369" s="28">
        <f t="shared" si="458"/>
        <v>0</v>
      </c>
      <c r="BD369" s="10">
        <f t="shared" si="459"/>
        <v>0</v>
      </c>
      <c r="BE369" s="10">
        <f t="shared" si="499"/>
        <v>0</v>
      </c>
      <c r="BF369" s="44">
        <f t="shared" si="460"/>
        <v>0</v>
      </c>
      <c r="BG369" s="80">
        <f t="shared" si="461"/>
        <v>0</v>
      </c>
      <c r="BH369" s="118"/>
      <c r="BI369" s="9">
        <f t="shared" si="462"/>
        <v>0</v>
      </c>
      <c r="BJ369" s="28">
        <f t="shared" si="463"/>
        <v>0</v>
      </c>
      <c r="BK369" s="28">
        <f t="shared" si="464"/>
        <v>0</v>
      </c>
      <c r="BL369" s="28">
        <f t="shared" si="465"/>
        <v>0</v>
      </c>
      <c r="BM369" s="28">
        <f t="shared" si="466"/>
        <v>0</v>
      </c>
      <c r="BN369" s="28">
        <f t="shared" si="467"/>
        <v>0</v>
      </c>
      <c r="BO369" s="36">
        <f t="shared" si="468"/>
        <v>0</v>
      </c>
      <c r="BP369" s="80">
        <f t="shared" si="469"/>
        <v>0</v>
      </c>
      <c r="BQ369" s="9">
        <f t="shared" si="470"/>
        <v>0</v>
      </c>
      <c r="BR369" s="28">
        <f t="shared" si="471"/>
        <v>0</v>
      </c>
      <c r="BS369" s="28">
        <f t="shared" si="472"/>
        <v>0</v>
      </c>
      <c r="BT369" s="28">
        <f t="shared" si="473"/>
        <v>0</v>
      </c>
      <c r="BU369" s="28">
        <f t="shared" si="474"/>
        <v>0</v>
      </c>
      <c r="BV369" s="28">
        <f t="shared" si="475"/>
        <v>0</v>
      </c>
      <c r="BW369" s="36">
        <f t="shared" si="476"/>
        <v>0</v>
      </c>
      <c r="BX369" s="80">
        <f t="shared" si="477"/>
        <v>0</v>
      </c>
      <c r="BY369" s="9">
        <f t="shared" si="478"/>
        <v>0</v>
      </c>
      <c r="BZ369" s="28">
        <f t="shared" si="479"/>
        <v>0</v>
      </c>
      <c r="CA369" s="28">
        <f t="shared" si="480"/>
        <v>0</v>
      </c>
      <c r="CB369" s="28">
        <f t="shared" si="481"/>
        <v>0</v>
      </c>
      <c r="CC369" s="28">
        <f t="shared" si="482"/>
        <v>0</v>
      </c>
      <c r="CD369" s="28">
        <f t="shared" si="483"/>
        <v>0</v>
      </c>
      <c r="CE369" s="36">
        <f t="shared" si="484"/>
        <v>0</v>
      </c>
      <c r="CF369" s="80">
        <f t="shared" si="485"/>
        <v>0</v>
      </c>
      <c r="CG369" s="9">
        <f t="shared" si="486"/>
        <v>0</v>
      </c>
      <c r="CH369" s="28">
        <f t="shared" si="487"/>
        <v>0</v>
      </c>
      <c r="CI369" s="28">
        <f t="shared" si="488"/>
        <v>0</v>
      </c>
      <c r="CJ369" s="28">
        <f t="shared" si="489"/>
        <v>0</v>
      </c>
      <c r="CK369" s="28">
        <f t="shared" si="490"/>
        <v>0</v>
      </c>
      <c r="CL369" s="28">
        <f t="shared" si="491"/>
        <v>0</v>
      </c>
      <c r="CM369" s="36">
        <f t="shared" si="492"/>
        <v>0</v>
      </c>
      <c r="CN369" s="80">
        <f t="shared" si="493"/>
        <v>0</v>
      </c>
      <c r="CO369" s="9">
        <f t="shared" si="494"/>
        <v>0</v>
      </c>
      <c r="CP369" s="28">
        <f t="shared" si="495"/>
        <v>0</v>
      </c>
      <c r="CQ369" s="28">
        <f t="shared" si="417"/>
        <v>0</v>
      </c>
      <c r="CR369" s="28">
        <f t="shared" si="418"/>
        <v>0</v>
      </c>
      <c r="CS369" s="28">
        <f t="shared" si="419"/>
        <v>0</v>
      </c>
      <c r="CT369" s="28">
        <f t="shared" si="420"/>
        <v>0</v>
      </c>
      <c r="CU369" s="36">
        <f t="shared" si="421"/>
        <v>0</v>
      </c>
      <c r="CV369" s="122">
        <f t="shared" si="422"/>
        <v>0</v>
      </c>
      <c r="CW369" s="125">
        <f t="shared" si="423"/>
        <v>0</v>
      </c>
      <c r="CX369" s="138">
        <f t="shared" si="424"/>
        <v>0</v>
      </c>
    </row>
    <row r="370" spans="2:102" x14ac:dyDescent="0.3">
      <c r="B370" s="86">
        <v>343</v>
      </c>
      <c r="C370" s="155">
        <f t="shared" si="427"/>
        <v>0</v>
      </c>
      <c r="D370" s="10">
        <f t="shared" si="428"/>
        <v>0</v>
      </c>
      <c r="E370" s="10">
        <f t="shared" si="429"/>
        <v>0</v>
      </c>
      <c r="F370" s="10">
        <f t="shared" si="430"/>
        <v>0</v>
      </c>
      <c r="G370" s="10">
        <f t="shared" si="431"/>
        <v>0</v>
      </c>
      <c r="H370" s="10">
        <f t="shared" si="425"/>
        <v>0</v>
      </c>
      <c r="I370" s="146">
        <f t="shared" si="496"/>
        <v>0</v>
      </c>
      <c r="J370" s="147">
        <f t="shared" si="497"/>
        <v>0</v>
      </c>
      <c r="S370" s="86">
        <v>343</v>
      </c>
      <c r="T370" s="9">
        <f t="shared" si="432"/>
        <v>0</v>
      </c>
      <c r="U370" s="10">
        <f t="shared" si="433"/>
        <v>0</v>
      </c>
      <c r="V370" s="10">
        <f t="shared" si="434"/>
        <v>0</v>
      </c>
      <c r="W370" s="10">
        <f t="shared" si="435"/>
        <v>0</v>
      </c>
      <c r="X370" s="10">
        <f t="shared" si="436"/>
        <v>0</v>
      </c>
      <c r="Y370" s="10">
        <f t="shared" si="437"/>
        <v>0</v>
      </c>
      <c r="Z370" s="10">
        <f t="shared" si="438"/>
        <v>0</v>
      </c>
      <c r="AA370" s="16">
        <f t="shared" si="439"/>
        <v>0</v>
      </c>
      <c r="AB370" s="6"/>
      <c r="AC370" s="9">
        <f t="shared" si="440"/>
        <v>0</v>
      </c>
      <c r="AD370" s="10">
        <f t="shared" si="441"/>
        <v>0</v>
      </c>
      <c r="AE370" s="10">
        <f t="shared" si="442"/>
        <v>0</v>
      </c>
      <c r="AF370" s="10">
        <f t="shared" si="443"/>
        <v>0</v>
      </c>
      <c r="AG370" s="10">
        <f t="shared" si="444"/>
        <v>0</v>
      </c>
      <c r="AH370" s="10">
        <f t="shared" si="445"/>
        <v>0</v>
      </c>
      <c r="AI370" s="10">
        <f t="shared" si="446"/>
        <v>0</v>
      </c>
      <c r="AJ370" s="16">
        <f t="shared" si="447"/>
        <v>0</v>
      </c>
      <c r="AK370" s="6"/>
      <c r="AL370" s="9">
        <f t="shared" si="448"/>
        <v>0</v>
      </c>
      <c r="AM370" s="10">
        <f t="shared" si="449"/>
        <v>0</v>
      </c>
      <c r="AN370" s="10">
        <f t="shared" si="450"/>
        <v>0</v>
      </c>
      <c r="AO370" s="10">
        <f t="shared" si="451"/>
        <v>0</v>
      </c>
      <c r="AP370" s="10">
        <f t="shared" si="452"/>
        <v>0</v>
      </c>
      <c r="AQ370" s="10">
        <f t="shared" si="453"/>
        <v>0</v>
      </c>
      <c r="AR370" s="10">
        <f t="shared" si="454"/>
        <v>0</v>
      </c>
      <c r="AS370" s="16">
        <f t="shared" si="455"/>
        <v>0</v>
      </c>
      <c r="AU370" s="2"/>
      <c r="AV370" s="2"/>
      <c r="AW370" s="2"/>
      <c r="AX370" s="2"/>
      <c r="AY370" s="9">
        <f t="shared" si="456"/>
        <v>0</v>
      </c>
      <c r="AZ370" s="31">
        <f t="shared" si="457"/>
        <v>0</v>
      </c>
      <c r="BA370" s="31">
        <f t="shared" si="426"/>
        <v>0</v>
      </c>
      <c r="BB370" s="10">
        <f t="shared" si="498"/>
        <v>0</v>
      </c>
      <c r="BC370" s="28">
        <f t="shared" si="458"/>
        <v>0</v>
      </c>
      <c r="BD370" s="10">
        <f t="shared" si="459"/>
        <v>0</v>
      </c>
      <c r="BE370" s="10">
        <f t="shared" si="499"/>
        <v>0</v>
      </c>
      <c r="BF370" s="44">
        <f t="shared" si="460"/>
        <v>0</v>
      </c>
      <c r="BG370" s="80">
        <f t="shared" si="461"/>
        <v>0</v>
      </c>
      <c r="BH370" s="118"/>
      <c r="BI370" s="9">
        <f t="shared" si="462"/>
        <v>0</v>
      </c>
      <c r="BJ370" s="28">
        <f t="shared" si="463"/>
        <v>0</v>
      </c>
      <c r="BK370" s="28">
        <f t="shared" si="464"/>
        <v>0</v>
      </c>
      <c r="BL370" s="28">
        <f t="shared" si="465"/>
        <v>0</v>
      </c>
      <c r="BM370" s="28">
        <f t="shared" si="466"/>
        <v>0</v>
      </c>
      <c r="BN370" s="28">
        <f t="shared" si="467"/>
        <v>0</v>
      </c>
      <c r="BO370" s="36">
        <f t="shared" si="468"/>
        <v>0</v>
      </c>
      <c r="BP370" s="80">
        <f t="shared" si="469"/>
        <v>0</v>
      </c>
      <c r="BQ370" s="9">
        <f t="shared" si="470"/>
        <v>0</v>
      </c>
      <c r="BR370" s="28">
        <f t="shared" si="471"/>
        <v>0</v>
      </c>
      <c r="BS370" s="28">
        <f t="shared" si="472"/>
        <v>0</v>
      </c>
      <c r="BT370" s="28">
        <f t="shared" si="473"/>
        <v>0</v>
      </c>
      <c r="BU370" s="28">
        <f t="shared" si="474"/>
        <v>0</v>
      </c>
      <c r="BV370" s="28">
        <f t="shared" si="475"/>
        <v>0</v>
      </c>
      <c r="BW370" s="36">
        <f t="shared" si="476"/>
        <v>0</v>
      </c>
      <c r="BX370" s="80">
        <f t="shared" si="477"/>
        <v>0</v>
      </c>
      <c r="BY370" s="9">
        <f t="shared" si="478"/>
        <v>0</v>
      </c>
      <c r="BZ370" s="28">
        <f t="shared" si="479"/>
        <v>0</v>
      </c>
      <c r="CA370" s="28">
        <f t="shared" si="480"/>
        <v>0</v>
      </c>
      <c r="CB370" s="28">
        <f t="shared" si="481"/>
        <v>0</v>
      </c>
      <c r="CC370" s="28">
        <f t="shared" si="482"/>
        <v>0</v>
      </c>
      <c r="CD370" s="28">
        <f t="shared" si="483"/>
        <v>0</v>
      </c>
      <c r="CE370" s="36">
        <f t="shared" si="484"/>
        <v>0</v>
      </c>
      <c r="CF370" s="80">
        <f t="shared" si="485"/>
        <v>0</v>
      </c>
      <c r="CG370" s="9">
        <f t="shared" si="486"/>
        <v>0</v>
      </c>
      <c r="CH370" s="28">
        <f t="shared" si="487"/>
        <v>0</v>
      </c>
      <c r="CI370" s="28">
        <f t="shared" si="488"/>
        <v>0</v>
      </c>
      <c r="CJ370" s="28">
        <f t="shared" si="489"/>
        <v>0</v>
      </c>
      <c r="CK370" s="28">
        <f t="shared" si="490"/>
        <v>0</v>
      </c>
      <c r="CL370" s="28">
        <f t="shared" si="491"/>
        <v>0</v>
      </c>
      <c r="CM370" s="36">
        <f t="shared" si="492"/>
        <v>0</v>
      </c>
      <c r="CN370" s="80">
        <f t="shared" si="493"/>
        <v>0</v>
      </c>
      <c r="CO370" s="9">
        <f t="shared" si="494"/>
        <v>0</v>
      </c>
      <c r="CP370" s="28">
        <f t="shared" si="495"/>
        <v>0</v>
      </c>
      <c r="CQ370" s="28">
        <f t="shared" si="417"/>
        <v>0</v>
      </c>
      <c r="CR370" s="28">
        <f t="shared" si="418"/>
        <v>0</v>
      </c>
      <c r="CS370" s="28">
        <f t="shared" si="419"/>
        <v>0</v>
      </c>
      <c r="CT370" s="28">
        <f t="shared" si="420"/>
        <v>0</v>
      </c>
      <c r="CU370" s="36">
        <f t="shared" si="421"/>
        <v>0</v>
      </c>
      <c r="CV370" s="122">
        <f t="shared" si="422"/>
        <v>0</v>
      </c>
      <c r="CW370" s="125">
        <f t="shared" si="423"/>
        <v>0</v>
      </c>
      <c r="CX370" s="138">
        <f t="shared" si="424"/>
        <v>0</v>
      </c>
    </row>
    <row r="371" spans="2:102" x14ac:dyDescent="0.3">
      <c r="B371" s="86">
        <v>344</v>
      </c>
      <c r="C371" s="155">
        <f t="shared" si="427"/>
        <v>0</v>
      </c>
      <c r="D371" s="10">
        <f t="shared" si="428"/>
        <v>0</v>
      </c>
      <c r="E371" s="10">
        <f t="shared" si="429"/>
        <v>0</v>
      </c>
      <c r="F371" s="10">
        <f t="shared" si="430"/>
        <v>0</v>
      </c>
      <c r="G371" s="10">
        <f t="shared" si="431"/>
        <v>0</v>
      </c>
      <c r="H371" s="10">
        <f t="shared" si="425"/>
        <v>0</v>
      </c>
      <c r="I371" s="146">
        <f t="shared" si="496"/>
        <v>0</v>
      </c>
      <c r="J371" s="147">
        <f t="shared" si="497"/>
        <v>0</v>
      </c>
      <c r="S371" s="86">
        <v>344</v>
      </c>
      <c r="T371" s="9">
        <f t="shared" si="432"/>
        <v>0</v>
      </c>
      <c r="U371" s="10">
        <f t="shared" si="433"/>
        <v>0</v>
      </c>
      <c r="V371" s="10">
        <f t="shared" si="434"/>
        <v>0</v>
      </c>
      <c r="W371" s="10">
        <f t="shared" si="435"/>
        <v>0</v>
      </c>
      <c r="X371" s="10">
        <f t="shared" si="436"/>
        <v>0</v>
      </c>
      <c r="Y371" s="10">
        <f t="shared" si="437"/>
        <v>0</v>
      </c>
      <c r="Z371" s="10">
        <f t="shared" si="438"/>
        <v>0</v>
      </c>
      <c r="AA371" s="16">
        <f t="shared" si="439"/>
        <v>0</v>
      </c>
      <c r="AB371" s="6"/>
      <c r="AC371" s="9">
        <f t="shared" si="440"/>
        <v>0</v>
      </c>
      <c r="AD371" s="10">
        <f t="shared" si="441"/>
        <v>0</v>
      </c>
      <c r="AE371" s="10">
        <f t="shared" si="442"/>
        <v>0</v>
      </c>
      <c r="AF371" s="10">
        <f t="shared" si="443"/>
        <v>0</v>
      </c>
      <c r="AG371" s="10">
        <f t="shared" si="444"/>
        <v>0</v>
      </c>
      <c r="AH371" s="10">
        <f t="shared" si="445"/>
        <v>0</v>
      </c>
      <c r="AI371" s="10">
        <f t="shared" si="446"/>
        <v>0</v>
      </c>
      <c r="AJ371" s="16">
        <f t="shared" si="447"/>
        <v>0</v>
      </c>
      <c r="AK371" s="6"/>
      <c r="AL371" s="9">
        <f t="shared" si="448"/>
        <v>0</v>
      </c>
      <c r="AM371" s="10">
        <f t="shared" si="449"/>
        <v>0</v>
      </c>
      <c r="AN371" s="10">
        <f t="shared" si="450"/>
        <v>0</v>
      </c>
      <c r="AO371" s="10">
        <f t="shared" si="451"/>
        <v>0</v>
      </c>
      <c r="AP371" s="10">
        <f t="shared" si="452"/>
        <v>0</v>
      </c>
      <c r="AQ371" s="10">
        <f t="shared" si="453"/>
        <v>0</v>
      </c>
      <c r="AR371" s="10">
        <f t="shared" si="454"/>
        <v>0</v>
      </c>
      <c r="AS371" s="16">
        <f t="shared" si="455"/>
        <v>0</v>
      </c>
      <c r="AU371" s="2"/>
      <c r="AV371" s="2"/>
      <c r="AW371" s="2"/>
      <c r="AX371" s="2"/>
      <c r="AY371" s="9">
        <f t="shared" si="456"/>
        <v>0</v>
      </c>
      <c r="AZ371" s="31">
        <f t="shared" si="457"/>
        <v>0</v>
      </c>
      <c r="BA371" s="31">
        <f t="shared" si="426"/>
        <v>0</v>
      </c>
      <c r="BB371" s="10">
        <f t="shared" si="498"/>
        <v>0</v>
      </c>
      <c r="BC371" s="28">
        <f t="shared" si="458"/>
        <v>0</v>
      </c>
      <c r="BD371" s="10">
        <f t="shared" si="459"/>
        <v>0</v>
      </c>
      <c r="BE371" s="10">
        <f t="shared" si="499"/>
        <v>0</v>
      </c>
      <c r="BF371" s="44">
        <f t="shared" si="460"/>
        <v>0</v>
      </c>
      <c r="BG371" s="80">
        <f t="shared" si="461"/>
        <v>0</v>
      </c>
      <c r="BH371" s="118"/>
      <c r="BI371" s="9">
        <f t="shared" si="462"/>
        <v>0</v>
      </c>
      <c r="BJ371" s="28">
        <f t="shared" si="463"/>
        <v>0</v>
      </c>
      <c r="BK371" s="28">
        <f t="shared" si="464"/>
        <v>0</v>
      </c>
      <c r="BL371" s="28">
        <f t="shared" si="465"/>
        <v>0</v>
      </c>
      <c r="BM371" s="28">
        <f t="shared" si="466"/>
        <v>0</v>
      </c>
      <c r="BN371" s="28">
        <f t="shared" si="467"/>
        <v>0</v>
      </c>
      <c r="BO371" s="36">
        <f t="shared" si="468"/>
        <v>0</v>
      </c>
      <c r="BP371" s="80">
        <f t="shared" si="469"/>
        <v>0</v>
      </c>
      <c r="BQ371" s="9">
        <f t="shared" si="470"/>
        <v>0</v>
      </c>
      <c r="BR371" s="28">
        <f t="shared" si="471"/>
        <v>0</v>
      </c>
      <c r="BS371" s="28">
        <f t="shared" si="472"/>
        <v>0</v>
      </c>
      <c r="BT371" s="28">
        <f t="shared" si="473"/>
        <v>0</v>
      </c>
      <c r="BU371" s="28">
        <f t="shared" si="474"/>
        <v>0</v>
      </c>
      <c r="BV371" s="28">
        <f t="shared" si="475"/>
        <v>0</v>
      </c>
      <c r="BW371" s="36">
        <f t="shared" si="476"/>
        <v>0</v>
      </c>
      <c r="BX371" s="80">
        <f t="shared" si="477"/>
        <v>0</v>
      </c>
      <c r="BY371" s="9">
        <f t="shared" si="478"/>
        <v>0</v>
      </c>
      <c r="BZ371" s="28">
        <f t="shared" si="479"/>
        <v>0</v>
      </c>
      <c r="CA371" s="28">
        <f t="shared" si="480"/>
        <v>0</v>
      </c>
      <c r="CB371" s="28">
        <f t="shared" si="481"/>
        <v>0</v>
      </c>
      <c r="CC371" s="28">
        <f t="shared" si="482"/>
        <v>0</v>
      </c>
      <c r="CD371" s="28">
        <f t="shared" si="483"/>
        <v>0</v>
      </c>
      <c r="CE371" s="36">
        <f t="shared" si="484"/>
        <v>0</v>
      </c>
      <c r="CF371" s="80">
        <f t="shared" si="485"/>
        <v>0</v>
      </c>
      <c r="CG371" s="9">
        <f t="shared" si="486"/>
        <v>0</v>
      </c>
      <c r="CH371" s="28">
        <f t="shared" si="487"/>
        <v>0</v>
      </c>
      <c r="CI371" s="28">
        <f t="shared" si="488"/>
        <v>0</v>
      </c>
      <c r="CJ371" s="28">
        <f t="shared" si="489"/>
        <v>0</v>
      </c>
      <c r="CK371" s="28">
        <f t="shared" si="490"/>
        <v>0</v>
      </c>
      <c r="CL371" s="28">
        <f t="shared" si="491"/>
        <v>0</v>
      </c>
      <c r="CM371" s="36">
        <f t="shared" si="492"/>
        <v>0</v>
      </c>
      <c r="CN371" s="80">
        <f t="shared" si="493"/>
        <v>0</v>
      </c>
      <c r="CO371" s="9">
        <f t="shared" si="494"/>
        <v>0</v>
      </c>
      <c r="CP371" s="28">
        <f t="shared" si="495"/>
        <v>0</v>
      </c>
      <c r="CQ371" s="28">
        <f t="shared" si="417"/>
        <v>0</v>
      </c>
      <c r="CR371" s="28">
        <f t="shared" si="418"/>
        <v>0</v>
      </c>
      <c r="CS371" s="28">
        <f t="shared" si="419"/>
        <v>0</v>
      </c>
      <c r="CT371" s="28">
        <f t="shared" si="420"/>
        <v>0</v>
      </c>
      <c r="CU371" s="36">
        <f t="shared" si="421"/>
        <v>0</v>
      </c>
      <c r="CV371" s="122">
        <f t="shared" si="422"/>
        <v>0</v>
      </c>
      <c r="CW371" s="125">
        <f t="shared" si="423"/>
        <v>0</v>
      </c>
      <c r="CX371" s="138">
        <f t="shared" si="424"/>
        <v>0</v>
      </c>
    </row>
    <row r="372" spans="2:102" x14ac:dyDescent="0.3">
      <c r="B372" s="86">
        <v>345</v>
      </c>
      <c r="C372" s="155">
        <f t="shared" si="427"/>
        <v>0</v>
      </c>
      <c r="D372" s="10">
        <f t="shared" si="428"/>
        <v>0</v>
      </c>
      <c r="E372" s="10">
        <f t="shared" si="429"/>
        <v>0</v>
      </c>
      <c r="F372" s="10">
        <f t="shared" si="430"/>
        <v>0</v>
      </c>
      <c r="G372" s="10">
        <f t="shared" si="431"/>
        <v>0</v>
      </c>
      <c r="H372" s="10">
        <f t="shared" si="425"/>
        <v>0</v>
      </c>
      <c r="I372" s="146">
        <f t="shared" si="496"/>
        <v>0</v>
      </c>
      <c r="J372" s="147">
        <f t="shared" si="497"/>
        <v>0</v>
      </c>
      <c r="S372" s="86">
        <v>345</v>
      </c>
      <c r="T372" s="9">
        <f t="shared" si="432"/>
        <v>0</v>
      </c>
      <c r="U372" s="10">
        <f t="shared" si="433"/>
        <v>0</v>
      </c>
      <c r="V372" s="10">
        <f t="shared" si="434"/>
        <v>0</v>
      </c>
      <c r="W372" s="10">
        <f t="shared" si="435"/>
        <v>0</v>
      </c>
      <c r="X372" s="10">
        <f t="shared" si="436"/>
        <v>0</v>
      </c>
      <c r="Y372" s="10">
        <f t="shared" si="437"/>
        <v>0</v>
      </c>
      <c r="Z372" s="10">
        <f t="shared" si="438"/>
        <v>0</v>
      </c>
      <c r="AA372" s="16">
        <f t="shared" si="439"/>
        <v>0</v>
      </c>
      <c r="AB372" s="6"/>
      <c r="AC372" s="9">
        <f t="shared" si="440"/>
        <v>0</v>
      </c>
      <c r="AD372" s="10">
        <f t="shared" si="441"/>
        <v>0</v>
      </c>
      <c r="AE372" s="10">
        <f t="shared" si="442"/>
        <v>0</v>
      </c>
      <c r="AF372" s="10">
        <f t="shared" si="443"/>
        <v>0</v>
      </c>
      <c r="AG372" s="10">
        <f t="shared" si="444"/>
        <v>0</v>
      </c>
      <c r="AH372" s="10">
        <f t="shared" si="445"/>
        <v>0</v>
      </c>
      <c r="AI372" s="10">
        <f t="shared" si="446"/>
        <v>0</v>
      </c>
      <c r="AJ372" s="16">
        <f t="shared" si="447"/>
        <v>0</v>
      </c>
      <c r="AK372" s="6"/>
      <c r="AL372" s="9">
        <f t="shared" si="448"/>
        <v>0</v>
      </c>
      <c r="AM372" s="10">
        <f t="shared" si="449"/>
        <v>0</v>
      </c>
      <c r="AN372" s="10">
        <f t="shared" si="450"/>
        <v>0</v>
      </c>
      <c r="AO372" s="10">
        <f t="shared" si="451"/>
        <v>0</v>
      </c>
      <c r="AP372" s="10">
        <f t="shared" si="452"/>
        <v>0</v>
      </c>
      <c r="AQ372" s="10">
        <f t="shared" si="453"/>
        <v>0</v>
      </c>
      <c r="AR372" s="10">
        <f t="shared" si="454"/>
        <v>0</v>
      </c>
      <c r="AS372" s="16">
        <f t="shared" si="455"/>
        <v>0</v>
      </c>
      <c r="AU372" s="2"/>
      <c r="AV372" s="2"/>
      <c r="AW372" s="2"/>
      <c r="AX372" s="2"/>
      <c r="AY372" s="9">
        <f t="shared" si="456"/>
        <v>0</v>
      </c>
      <c r="AZ372" s="31">
        <f t="shared" si="457"/>
        <v>0</v>
      </c>
      <c r="BA372" s="31">
        <f t="shared" si="426"/>
        <v>0</v>
      </c>
      <c r="BB372" s="10">
        <f t="shared" si="498"/>
        <v>0</v>
      </c>
      <c r="BC372" s="28">
        <f t="shared" si="458"/>
        <v>0</v>
      </c>
      <c r="BD372" s="10">
        <f t="shared" si="459"/>
        <v>0</v>
      </c>
      <c r="BE372" s="10">
        <f t="shared" si="499"/>
        <v>0</v>
      </c>
      <c r="BF372" s="44">
        <f t="shared" si="460"/>
        <v>0</v>
      </c>
      <c r="BG372" s="80">
        <f t="shared" si="461"/>
        <v>0</v>
      </c>
      <c r="BH372" s="118"/>
      <c r="BI372" s="9">
        <f t="shared" si="462"/>
        <v>0</v>
      </c>
      <c r="BJ372" s="28">
        <f t="shared" si="463"/>
        <v>0</v>
      </c>
      <c r="BK372" s="28">
        <f t="shared" si="464"/>
        <v>0</v>
      </c>
      <c r="BL372" s="28">
        <f t="shared" si="465"/>
        <v>0</v>
      </c>
      <c r="BM372" s="28">
        <f t="shared" si="466"/>
        <v>0</v>
      </c>
      <c r="BN372" s="28">
        <f t="shared" si="467"/>
        <v>0</v>
      </c>
      <c r="BO372" s="36">
        <f t="shared" si="468"/>
        <v>0</v>
      </c>
      <c r="BP372" s="80">
        <f t="shared" si="469"/>
        <v>0</v>
      </c>
      <c r="BQ372" s="9">
        <f t="shared" si="470"/>
        <v>0</v>
      </c>
      <c r="BR372" s="28">
        <f t="shared" si="471"/>
        <v>0</v>
      </c>
      <c r="BS372" s="28">
        <f t="shared" si="472"/>
        <v>0</v>
      </c>
      <c r="BT372" s="28">
        <f t="shared" si="473"/>
        <v>0</v>
      </c>
      <c r="BU372" s="28">
        <f t="shared" si="474"/>
        <v>0</v>
      </c>
      <c r="BV372" s="28">
        <f t="shared" si="475"/>
        <v>0</v>
      </c>
      <c r="BW372" s="36">
        <f t="shared" si="476"/>
        <v>0</v>
      </c>
      <c r="BX372" s="80">
        <f t="shared" si="477"/>
        <v>0</v>
      </c>
      <c r="BY372" s="9">
        <f t="shared" si="478"/>
        <v>0</v>
      </c>
      <c r="BZ372" s="28">
        <f t="shared" si="479"/>
        <v>0</v>
      </c>
      <c r="CA372" s="28">
        <f t="shared" si="480"/>
        <v>0</v>
      </c>
      <c r="CB372" s="28">
        <f t="shared" si="481"/>
        <v>0</v>
      </c>
      <c r="CC372" s="28">
        <f t="shared" si="482"/>
        <v>0</v>
      </c>
      <c r="CD372" s="28">
        <f t="shared" si="483"/>
        <v>0</v>
      </c>
      <c r="CE372" s="36">
        <f t="shared" si="484"/>
        <v>0</v>
      </c>
      <c r="CF372" s="80">
        <f t="shared" si="485"/>
        <v>0</v>
      </c>
      <c r="CG372" s="9">
        <f t="shared" si="486"/>
        <v>0</v>
      </c>
      <c r="CH372" s="28">
        <f t="shared" si="487"/>
        <v>0</v>
      </c>
      <c r="CI372" s="28">
        <f t="shared" si="488"/>
        <v>0</v>
      </c>
      <c r="CJ372" s="28">
        <f t="shared" si="489"/>
        <v>0</v>
      </c>
      <c r="CK372" s="28">
        <f t="shared" si="490"/>
        <v>0</v>
      </c>
      <c r="CL372" s="28">
        <f t="shared" si="491"/>
        <v>0</v>
      </c>
      <c r="CM372" s="36">
        <f t="shared" si="492"/>
        <v>0</v>
      </c>
      <c r="CN372" s="80">
        <f t="shared" si="493"/>
        <v>0</v>
      </c>
      <c r="CO372" s="9">
        <f t="shared" si="494"/>
        <v>0</v>
      </c>
      <c r="CP372" s="28">
        <f t="shared" si="495"/>
        <v>0</v>
      </c>
      <c r="CQ372" s="28">
        <f t="shared" si="417"/>
        <v>0</v>
      </c>
      <c r="CR372" s="28">
        <f t="shared" si="418"/>
        <v>0</v>
      </c>
      <c r="CS372" s="28">
        <f t="shared" si="419"/>
        <v>0</v>
      </c>
      <c r="CT372" s="28">
        <f t="shared" si="420"/>
        <v>0</v>
      </c>
      <c r="CU372" s="36">
        <f t="shared" si="421"/>
        <v>0</v>
      </c>
      <c r="CV372" s="122">
        <f t="shared" si="422"/>
        <v>0</v>
      </c>
      <c r="CW372" s="125">
        <f t="shared" si="423"/>
        <v>0</v>
      </c>
      <c r="CX372" s="138">
        <f t="shared" si="424"/>
        <v>0</v>
      </c>
    </row>
    <row r="373" spans="2:102" x14ac:dyDescent="0.3">
      <c r="B373" s="86">
        <v>346</v>
      </c>
      <c r="C373" s="155">
        <f t="shared" si="427"/>
        <v>0</v>
      </c>
      <c r="D373" s="10">
        <f t="shared" si="428"/>
        <v>0</v>
      </c>
      <c r="E373" s="10">
        <f t="shared" si="429"/>
        <v>0</v>
      </c>
      <c r="F373" s="10">
        <f t="shared" si="430"/>
        <v>0</v>
      </c>
      <c r="G373" s="10">
        <f t="shared" si="431"/>
        <v>0</v>
      </c>
      <c r="H373" s="10">
        <f t="shared" si="425"/>
        <v>0</v>
      </c>
      <c r="I373" s="146">
        <f t="shared" si="496"/>
        <v>0</v>
      </c>
      <c r="J373" s="147">
        <f t="shared" si="497"/>
        <v>0</v>
      </c>
      <c r="S373" s="86">
        <v>346</v>
      </c>
      <c r="T373" s="9">
        <f t="shared" si="432"/>
        <v>0</v>
      </c>
      <c r="U373" s="10">
        <f t="shared" si="433"/>
        <v>0</v>
      </c>
      <c r="V373" s="10">
        <f t="shared" si="434"/>
        <v>0</v>
      </c>
      <c r="W373" s="10">
        <f t="shared" si="435"/>
        <v>0</v>
      </c>
      <c r="X373" s="10">
        <f t="shared" si="436"/>
        <v>0</v>
      </c>
      <c r="Y373" s="10">
        <f t="shared" si="437"/>
        <v>0</v>
      </c>
      <c r="Z373" s="10">
        <f t="shared" si="438"/>
        <v>0</v>
      </c>
      <c r="AA373" s="16">
        <f t="shared" si="439"/>
        <v>0</v>
      </c>
      <c r="AB373" s="6"/>
      <c r="AC373" s="9">
        <f t="shared" si="440"/>
        <v>0</v>
      </c>
      <c r="AD373" s="10">
        <f t="shared" si="441"/>
        <v>0</v>
      </c>
      <c r="AE373" s="10">
        <f t="shared" si="442"/>
        <v>0</v>
      </c>
      <c r="AF373" s="10">
        <f t="shared" si="443"/>
        <v>0</v>
      </c>
      <c r="AG373" s="10">
        <f t="shared" si="444"/>
        <v>0</v>
      </c>
      <c r="AH373" s="10">
        <f t="shared" si="445"/>
        <v>0</v>
      </c>
      <c r="AI373" s="10">
        <f t="shared" si="446"/>
        <v>0</v>
      </c>
      <c r="AJ373" s="16">
        <f t="shared" si="447"/>
        <v>0</v>
      </c>
      <c r="AK373" s="6"/>
      <c r="AL373" s="9">
        <f t="shared" si="448"/>
        <v>0</v>
      </c>
      <c r="AM373" s="10">
        <f t="shared" si="449"/>
        <v>0</v>
      </c>
      <c r="AN373" s="10">
        <f t="shared" si="450"/>
        <v>0</v>
      </c>
      <c r="AO373" s="10">
        <f t="shared" si="451"/>
        <v>0</v>
      </c>
      <c r="AP373" s="10">
        <f t="shared" si="452"/>
        <v>0</v>
      </c>
      <c r="AQ373" s="10">
        <f t="shared" si="453"/>
        <v>0</v>
      </c>
      <c r="AR373" s="10">
        <f t="shared" si="454"/>
        <v>0</v>
      </c>
      <c r="AS373" s="16">
        <f t="shared" si="455"/>
        <v>0</v>
      </c>
      <c r="AU373" s="2"/>
      <c r="AV373" s="2"/>
      <c r="AW373" s="2"/>
      <c r="AX373" s="2"/>
      <c r="AY373" s="9">
        <f t="shared" si="456"/>
        <v>0</v>
      </c>
      <c r="AZ373" s="31">
        <f t="shared" si="457"/>
        <v>0</v>
      </c>
      <c r="BA373" s="31">
        <f t="shared" si="426"/>
        <v>0</v>
      </c>
      <c r="BB373" s="10">
        <f t="shared" si="498"/>
        <v>0</v>
      </c>
      <c r="BC373" s="28">
        <f t="shared" si="458"/>
        <v>0</v>
      </c>
      <c r="BD373" s="10">
        <f t="shared" si="459"/>
        <v>0</v>
      </c>
      <c r="BE373" s="10">
        <f t="shared" si="499"/>
        <v>0</v>
      </c>
      <c r="BF373" s="44">
        <f t="shared" si="460"/>
        <v>0</v>
      </c>
      <c r="BG373" s="80">
        <f t="shared" si="461"/>
        <v>0</v>
      </c>
      <c r="BH373" s="118"/>
      <c r="BI373" s="9">
        <f t="shared" si="462"/>
        <v>0</v>
      </c>
      <c r="BJ373" s="28">
        <f t="shared" si="463"/>
        <v>0</v>
      </c>
      <c r="BK373" s="28">
        <f t="shared" si="464"/>
        <v>0</v>
      </c>
      <c r="BL373" s="28">
        <f t="shared" si="465"/>
        <v>0</v>
      </c>
      <c r="BM373" s="28">
        <f t="shared" si="466"/>
        <v>0</v>
      </c>
      <c r="BN373" s="28">
        <f t="shared" si="467"/>
        <v>0</v>
      </c>
      <c r="BO373" s="36">
        <f t="shared" si="468"/>
        <v>0</v>
      </c>
      <c r="BP373" s="80">
        <f t="shared" si="469"/>
        <v>0</v>
      </c>
      <c r="BQ373" s="9">
        <f t="shared" si="470"/>
        <v>0</v>
      </c>
      <c r="BR373" s="28">
        <f t="shared" si="471"/>
        <v>0</v>
      </c>
      <c r="BS373" s="28">
        <f t="shared" si="472"/>
        <v>0</v>
      </c>
      <c r="BT373" s="28">
        <f t="shared" si="473"/>
        <v>0</v>
      </c>
      <c r="BU373" s="28">
        <f t="shared" si="474"/>
        <v>0</v>
      </c>
      <c r="BV373" s="28">
        <f t="shared" si="475"/>
        <v>0</v>
      </c>
      <c r="BW373" s="36">
        <f t="shared" si="476"/>
        <v>0</v>
      </c>
      <c r="BX373" s="80">
        <f t="shared" si="477"/>
        <v>0</v>
      </c>
      <c r="BY373" s="9">
        <f t="shared" si="478"/>
        <v>0</v>
      </c>
      <c r="BZ373" s="28">
        <f t="shared" si="479"/>
        <v>0</v>
      </c>
      <c r="CA373" s="28">
        <f t="shared" si="480"/>
        <v>0</v>
      </c>
      <c r="CB373" s="28">
        <f t="shared" si="481"/>
        <v>0</v>
      </c>
      <c r="CC373" s="28">
        <f t="shared" si="482"/>
        <v>0</v>
      </c>
      <c r="CD373" s="28">
        <f t="shared" si="483"/>
        <v>0</v>
      </c>
      <c r="CE373" s="36">
        <f t="shared" si="484"/>
        <v>0</v>
      </c>
      <c r="CF373" s="80">
        <f t="shared" si="485"/>
        <v>0</v>
      </c>
      <c r="CG373" s="9">
        <f t="shared" si="486"/>
        <v>0</v>
      </c>
      <c r="CH373" s="28">
        <f t="shared" si="487"/>
        <v>0</v>
      </c>
      <c r="CI373" s="28">
        <f t="shared" si="488"/>
        <v>0</v>
      </c>
      <c r="CJ373" s="28">
        <f t="shared" si="489"/>
        <v>0</v>
      </c>
      <c r="CK373" s="28">
        <f t="shared" si="490"/>
        <v>0</v>
      </c>
      <c r="CL373" s="28">
        <f t="shared" si="491"/>
        <v>0</v>
      </c>
      <c r="CM373" s="36">
        <f t="shared" si="492"/>
        <v>0</v>
      </c>
      <c r="CN373" s="80">
        <f t="shared" si="493"/>
        <v>0</v>
      </c>
      <c r="CO373" s="9">
        <f t="shared" si="494"/>
        <v>0</v>
      </c>
      <c r="CP373" s="28">
        <f t="shared" si="495"/>
        <v>0</v>
      </c>
      <c r="CQ373" s="28">
        <f t="shared" si="417"/>
        <v>0</v>
      </c>
      <c r="CR373" s="28">
        <f t="shared" si="418"/>
        <v>0</v>
      </c>
      <c r="CS373" s="28">
        <f t="shared" si="419"/>
        <v>0</v>
      </c>
      <c r="CT373" s="28">
        <f t="shared" si="420"/>
        <v>0</v>
      </c>
      <c r="CU373" s="36">
        <f t="shared" si="421"/>
        <v>0</v>
      </c>
      <c r="CV373" s="122">
        <f t="shared" si="422"/>
        <v>0</v>
      </c>
      <c r="CW373" s="125">
        <f t="shared" si="423"/>
        <v>0</v>
      </c>
      <c r="CX373" s="138">
        <f t="shared" si="424"/>
        <v>0</v>
      </c>
    </row>
    <row r="374" spans="2:102" x14ac:dyDescent="0.3">
      <c r="B374" s="86">
        <v>347</v>
      </c>
      <c r="C374" s="155">
        <f t="shared" si="427"/>
        <v>0</v>
      </c>
      <c r="D374" s="10">
        <f t="shared" si="428"/>
        <v>0</v>
      </c>
      <c r="E374" s="10">
        <f t="shared" si="429"/>
        <v>0</v>
      </c>
      <c r="F374" s="10">
        <f t="shared" si="430"/>
        <v>0</v>
      </c>
      <c r="G374" s="10">
        <f t="shared" si="431"/>
        <v>0</v>
      </c>
      <c r="H374" s="10">
        <f t="shared" si="425"/>
        <v>0</v>
      </c>
      <c r="I374" s="146">
        <f t="shared" si="496"/>
        <v>0</v>
      </c>
      <c r="J374" s="147">
        <f t="shared" si="497"/>
        <v>0</v>
      </c>
      <c r="S374" s="86">
        <v>347</v>
      </c>
      <c r="T374" s="9">
        <f t="shared" si="432"/>
        <v>0</v>
      </c>
      <c r="U374" s="10">
        <f t="shared" si="433"/>
        <v>0</v>
      </c>
      <c r="V374" s="10">
        <f t="shared" si="434"/>
        <v>0</v>
      </c>
      <c r="W374" s="10">
        <f t="shared" si="435"/>
        <v>0</v>
      </c>
      <c r="X374" s="10">
        <f t="shared" si="436"/>
        <v>0</v>
      </c>
      <c r="Y374" s="10">
        <f t="shared" si="437"/>
        <v>0</v>
      </c>
      <c r="Z374" s="10">
        <f t="shared" si="438"/>
        <v>0</v>
      </c>
      <c r="AA374" s="16">
        <f t="shared" si="439"/>
        <v>0</v>
      </c>
      <c r="AB374" s="6"/>
      <c r="AC374" s="9">
        <f t="shared" si="440"/>
        <v>0</v>
      </c>
      <c r="AD374" s="10">
        <f t="shared" si="441"/>
        <v>0</v>
      </c>
      <c r="AE374" s="10">
        <f t="shared" si="442"/>
        <v>0</v>
      </c>
      <c r="AF374" s="10">
        <f t="shared" si="443"/>
        <v>0</v>
      </c>
      <c r="AG374" s="10">
        <f t="shared" si="444"/>
        <v>0</v>
      </c>
      <c r="AH374" s="10">
        <f t="shared" si="445"/>
        <v>0</v>
      </c>
      <c r="AI374" s="10">
        <f t="shared" si="446"/>
        <v>0</v>
      </c>
      <c r="AJ374" s="16">
        <f t="shared" si="447"/>
        <v>0</v>
      </c>
      <c r="AK374" s="6"/>
      <c r="AL374" s="9">
        <f t="shared" si="448"/>
        <v>0</v>
      </c>
      <c r="AM374" s="10">
        <f t="shared" si="449"/>
        <v>0</v>
      </c>
      <c r="AN374" s="10">
        <f t="shared" si="450"/>
        <v>0</v>
      </c>
      <c r="AO374" s="10">
        <f t="shared" si="451"/>
        <v>0</v>
      </c>
      <c r="AP374" s="10">
        <f t="shared" si="452"/>
        <v>0</v>
      </c>
      <c r="AQ374" s="10">
        <f t="shared" si="453"/>
        <v>0</v>
      </c>
      <c r="AR374" s="10">
        <f t="shared" si="454"/>
        <v>0</v>
      </c>
      <c r="AS374" s="16">
        <f t="shared" si="455"/>
        <v>0</v>
      </c>
      <c r="AU374" s="2"/>
      <c r="AV374" s="2"/>
      <c r="AW374" s="2"/>
      <c r="AX374" s="2"/>
      <c r="AY374" s="9">
        <f t="shared" si="456"/>
        <v>0</v>
      </c>
      <c r="AZ374" s="31">
        <f t="shared" si="457"/>
        <v>0</v>
      </c>
      <c r="BA374" s="31">
        <f t="shared" si="426"/>
        <v>0</v>
      </c>
      <c r="BB374" s="10">
        <f t="shared" si="498"/>
        <v>0</v>
      </c>
      <c r="BC374" s="28">
        <f t="shared" si="458"/>
        <v>0</v>
      </c>
      <c r="BD374" s="10">
        <f t="shared" si="459"/>
        <v>0</v>
      </c>
      <c r="BE374" s="10">
        <f t="shared" si="499"/>
        <v>0</v>
      </c>
      <c r="BF374" s="44">
        <f t="shared" si="460"/>
        <v>0</v>
      </c>
      <c r="BG374" s="80">
        <f t="shared" si="461"/>
        <v>0</v>
      </c>
      <c r="BH374" s="118"/>
      <c r="BI374" s="9">
        <f t="shared" si="462"/>
        <v>0</v>
      </c>
      <c r="BJ374" s="28">
        <f t="shared" si="463"/>
        <v>0</v>
      </c>
      <c r="BK374" s="28">
        <f t="shared" si="464"/>
        <v>0</v>
      </c>
      <c r="BL374" s="28">
        <f t="shared" si="465"/>
        <v>0</v>
      </c>
      <c r="BM374" s="28">
        <f t="shared" si="466"/>
        <v>0</v>
      </c>
      <c r="BN374" s="28">
        <f t="shared" si="467"/>
        <v>0</v>
      </c>
      <c r="BO374" s="36">
        <f t="shared" si="468"/>
        <v>0</v>
      </c>
      <c r="BP374" s="80">
        <f t="shared" si="469"/>
        <v>0</v>
      </c>
      <c r="BQ374" s="9">
        <f t="shared" si="470"/>
        <v>0</v>
      </c>
      <c r="BR374" s="28">
        <f t="shared" si="471"/>
        <v>0</v>
      </c>
      <c r="BS374" s="28">
        <f t="shared" si="472"/>
        <v>0</v>
      </c>
      <c r="BT374" s="28">
        <f t="shared" si="473"/>
        <v>0</v>
      </c>
      <c r="BU374" s="28">
        <f t="shared" si="474"/>
        <v>0</v>
      </c>
      <c r="BV374" s="28">
        <f t="shared" si="475"/>
        <v>0</v>
      </c>
      <c r="BW374" s="36">
        <f t="shared" si="476"/>
        <v>0</v>
      </c>
      <c r="BX374" s="80">
        <f t="shared" si="477"/>
        <v>0</v>
      </c>
      <c r="BY374" s="9">
        <f t="shared" si="478"/>
        <v>0</v>
      </c>
      <c r="BZ374" s="28">
        <f t="shared" si="479"/>
        <v>0</v>
      </c>
      <c r="CA374" s="28">
        <f t="shared" si="480"/>
        <v>0</v>
      </c>
      <c r="CB374" s="28">
        <f t="shared" si="481"/>
        <v>0</v>
      </c>
      <c r="CC374" s="28">
        <f t="shared" si="482"/>
        <v>0</v>
      </c>
      <c r="CD374" s="28">
        <f t="shared" si="483"/>
        <v>0</v>
      </c>
      <c r="CE374" s="36">
        <f t="shared" si="484"/>
        <v>0</v>
      </c>
      <c r="CF374" s="80">
        <f t="shared" si="485"/>
        <v>0</v>
      </c>
      <c r="CG374" s="9">
        <f t="shared" si="486"/>
        <v>0</v>
      </c>
      <c r="CH374" s="28">
        <f t="shared" si="487"/>
        <v>0</v>
      </c>
      <c r="CI374" s="28">
        <f t="shared" si="488"/>
        <v>0</v>
      </c>
      <c r="CJ374" s="28">
        <f t="shared" si="489"/>
        <v>0</v>
      </c>
      <c r="CK374" s="28">
        <f t="shared" si="490"/>
        <v>0</v>
      </c>
      <c r="CL374" s="28">
        <f t="shared" si="491"/>
        <v>0</v>
      </c>
      <c r="CM374" s="36">
        <f t="shared" si="492"/>
        <v>0</v>
      </c>
      <c r="CN374" s="80">
        <f t="shared" si="493"/>
        <v>0</v>
      </c>
      <c r="CO374" s="9">
        <f t="shared" si="494"/>
        <v>0</v>
      </c>
      <c r="CP374" s="28">
        <f t="shared" si="495"/>
        <v>0</v>
      </c>
      <c r="CQ374" s="28">
        <f t="shared" si="417"/>
        <v>0</v>
      </c>
      <c r="CR374" s="28">
        <f t="shared" si="418"/>
        <v>0</v>
      </c>
      <c r="CS374" s="28">
        <f t="shared" si="419"/>
        <v>0</v>
      </c>
      <c r="CT374" s="28">
        <f t="shared" si="420"/>
        <v>0</v>
      </c>
      <c r="CU374" s="36">
        <f t="shared" si="421"/>
        <v>0</v>
      </c>
      <c r="CV374" s="122">
        <f t="shared" si="422"/>
        <v>0</v>
      </c>
      <c r="CW374" s="125">
        <f t="shared" si="423"/>
        <v>0</v>
      </c>
      <c r="CX374" s="138">
        <f t="shared" si="424"/>
        <v>0</v>
      </c>
    </row>
    <row r="375" spans="2:102" x14ac:dyDescent="0.3">
      <c r="B375" s="86">
        <v>348</v>
      </c>
      <c r="C375" s="155">
        <f t="shared" si="427"/>
        <v>0</v>
      </c>
      <c r="D375" s="10">
        <f t="shared" si="428"/>
        <v>0</v>
      </c>
      <c r="E375" s="10">
        <f t="shared" si="429"/>
        <v>0</v>
      </c>
      <c r="F375" s="10">
        <f t="shared" si="430"/>
        <v>0</v>
      </c>
      <c r="G375" s="10">
        <f t="shared" si="431"/>
        <v>0</v>
      </c>
      <c r="H375" s="10">
        <f t="shared" si="425"/>
        <v>0</v>
      </c>
      <c r="I375" s="146">
        <f t="shared" si="496"/>
        <v>0</v>
      </c>
      <c r="J375" s="147">
        <f t="shared" si="497"/>
        <v>0</v>
      </c>
      <c r="S375" s="86">
        <v>348</v>
      </c>
      <c r="T375" s="9">
        <f t="shared" si="432"/>
        <v>0</v>
      </c>
      <c r="U375" s="10">
        <f t="shared" si="433"/>
        <v>0</v>
      </c>
      <c r="V375" s="10">
        <f t="shared" si="434"/>
        <v>0</v>
      </c>
      <c r="W375" s="10">
        <f t="shared" si="435"/>
        <v>0</v>
      </c>
      <c r="X375" s="10">
        <f t="shared" si="436"/>
        <v>0</v>
      </c>
      <c r="Y375" s="10">
        <f t="shared" si="437"/>
        <v>0</v>
      </c>
      <c r="Z375" s="10">
        <f t="shared" si="438"/>
        <v>0</v>
      </c>
      <c r="AA375" s="16">
        <f t="shared" si="439"/>
        <v>0</v>
      </c>
      <c r="AB375" s="6"/>
      <c r="AC375" s="9">
        <f t="shared" si="440"/>
        <v>0</v>
      </c>
      <c r="AD375" s="10">
        <f t="shared" si="441"/>
        <v>0</v>
      </c>
      <c r="AE375" s="10">
        <f t="shared" si="442"/>
        <v>0</v>
      </c>
      <c r="AF375" s="10">
        <f t="shared" si="443"/>
        <v>0</v>
      </c>
      <c r="AG375" s="10">
        <f t="shared" si="444"/>
        <v>0</v>
      </c>
      <c r="AH375" s="10">
        <f t="shared" si="445"/>
        <v>0</v>
      </c>
      <c r="AI375" s="10">
        <f t="shared" si="446"/>
        <v>0</v>
      </c>
      <c r="AJ375" s="16">
        <f t="shared" si="447"/>
        <v>0</v>
      </c>
      <c r="AK375" s="6"/>
      <c r="AL375" s="9">
        <f t="shared" si="448"/>
        <v>0</v>
      </c>
      <c r="AM375" s="10">
        <f t="shared" si="449"/>
        <v>0</v>
      </c>
      <c r="AN375" s="10">
        <f t="shared" si="450"/>
        <v>0</v>
      </c>
      <c r="AO375" s="10">
        <f t="shared" si="451"/>
        <v>0</v>
      </c>
      <c r="AP375" s="10">
        <f t="shared" si="452"/>
        <v>0</v>
      </c>
      <c r="AQ375" s="10">
        <f t="shared" si="453"/>
        <v>0</v>
      </c>
      <c r="AR375" s="10">
        <f t="shared" si="454"/>
        <v>0</v>
      </c>
      <c r="AS375" s="16">
        <f t="shared" si="455"/>
        <v>0</v>
      </c>
      <c r="AU375" s="2"/>
      <c r="AV375" s="2"/>
      <c r="AW375" s="2"/>
      <c r="AX375" s="2"/>
      <c r="AY375" s="9">
        <f t="shared" si="456"/>
        <v>0</v>
      </c>
      <c r="AZ375" s="31">
        <f t="shared" si="457"/>
        <v>0</v>
      </c>
      <c r="BA375" s="31">
        <f t="shared" si="426"/>
        <v>0</v>
      </c>
      <c r="BB375" s="10">
        <f t="shared" si="498"/>
        <v>0</v>
      </c>
      <c r="BC375" s="28">
        <f t="shared" si="458"/>
        <v>0</v>
      </c>
      <c r="BD375" s="10">
        <f t="shared" si="459"/>
        <v>0</v>
      </c>
      <c r="BE375" s="10">
        <f t="shared" si="499"/>
        <v>0</v>
      </c>
      <c r="BF375" s="44">
        <f t="shared" si="460"/>
        <v>0</v>
      </c>
      <c r="BG375" s="80">
        <f t="shared" si="461"/>
        <v>0</v>
      </c>
      <c r="BH375" s="118"/>
      <c r="BI375" s="9">
        <f t="shared" si="462"/>
        <v>0</v>
      </c>
      <c r="BJ375" s="28">
        <f t="shared" si="463"/>
        <v>0</v>
      </c>
      <c r="BK375" s="28">
        <f t="shared" si="464"/>
        <v>0</v>
      </c>
      <c r="BL375" s="28">
        <f t="shared" si="465"/>
        <v>0</v>
      </c>
      <c r="BM375" s="28">
        <f t="shared" si="466"/>
        <v>0</v>
      </c>
      <c r="BN375" s="28">
        <f t="shared" si="467"/>
        <v>0</v>
      </c>
      <c r="BO375" s="36">
        <f t="shared" si="468"/>
        <v>0</v>
      </c>
      <c r="BP375" s="80">
        <f t="shared" si="469"/>
        <v>0</v>
      </c>
      <c r="BQ375" s="9">
        <f t="shared" si="470"/>
        <v>0</v>
      </c>
      <c r="BR375" s="28">
        <f t="shared" si="471"/>
        <v>0</v>
      </c>
      <c r="BS375" s="28">
        <f t="shared" si="472"/>
        <v>0</v>
      </c>
      <c r="BT375" s="28">
        <f t="shared" si="473"/>
        <v>0</v>
      </c>
      <c r="BU375" s="28">
        <f t="shared" si="474"/>
        <v>0</v>
      </c>
      <c r="BV375" s="28">
        <f t="shared" si="475"/>
        <v>0</v>
      </c>
      <c r="BW375" s="36">
        <f t="shared" si="476"/>
        <v>0</v>
      </c>
      <c r="BX375" s="80">
        <f t="shared" si="477"/>
        <v>0</v>
      </c>
      <c r="BY375" s="9">
        <f t="shared" si="478"/>
        <v>0</v>
      </c>
      <c r="BZ375" s="28">
        <f t="shared" si="479"/>
        <v>0</v>
      </c>
      <c r="CA375" s="28">
        <f t="shared" si="480"/>
        <v>0</v>
      </c>
      <c r="CB375" s="28">
        <f t="shared" si="481"/>
        <v>0</v>
      </c>
      <c r="CC375" s="28">
        <f t="shared" si="482"/>
        <v>0</v>
      </c>
      <c r="CD375" s="28">
        <f t="shared" si="483"/>
        <v>0</v>
      </c>
      <c r="CE375" s="36">
        <f t="shared" si="484"/>
        <v>0</v>
      </c>
      <c r="CF375" s="80">
        <f t="shared" si="485"/>
        <v>0</v>
      </c>
      <c r="CG375" s="9">
        <f t="shared" si="486"/>
        <v>0</v>
      </c>
      <c r="CH375" s="28">
        <f t="shared" si="487"/>
        <v>0</v>
      </c>
      <c r="CI375" s="28">
        <f t="shared" si="488"/>
        <v>0</v>
      </c>
      <c r="CJ375" s="28">
        <f t="shared" si="489"/>
        <v>0</v>
      </c>
      <c r="CK375" s="28">
        <f t="shared" si="490"/>
        <v>0</v>
      </c>
      <c r="CL375" s="28">
        <f t="shared" si="491"/>
        <v>0</v>
      </c>
      <c r="CM375" s="36">
        <f t="shared" si="492"/>
        <v>0</v>
      </c>
      <c r="CN375" s="80">
        <f t="shared" si="493"/>
        <v>0</v>
      </c>
      <c r="CO375" s="9">
        <f t="shared" si="494"/>
        <v>0</v>
      </c>
      <c r="CP375" s="28">
        <f t="shared" si="495"/>
        <v>0</v>
      </c>
      <c r="CQ375" s="28">
        <f t="shared" si="417"/>
        <v>0</v>
      </c>
      <c r="CR375" s="28">
        <f t="shared" si="418"/>
        <v>0</v>
      </c>
      <c r="CS375" s="28">
        <f t="shared" si="419"/>
        <v>0</v>
      </c>
      <c r="CT375" s="28">
        <f t="shared" si="420"/>
        <v>0</v>
      </c>
      <c r="CU375" s="36">
        <f t="shared" si="421"/>
        <v>0</v>
      </c>
      <c r="CV375" s="122">
        <f t="shared" si="422"/>
        <v>0</v>
      </c>
      <c r="CW375" s="125">
        <f t="shared" si="423"/>
        <v>0</v>
      </c>
      <c r="CX375" s="138">
        <f t="shared" si="424"/>
        <v>0</v>
      </c>
    </row>
    <row r="376" spans="2:102" x14ac:dyDescent="0.3">
      <c r="B376" s="86">
        <v>349</v>
      </c>
      <c r="C376" s="155">
        <f t="shared" si="427"/>
        <v>0</v>
      </c>
      <c r="D376" s="10">
        <f t="shared" si="428"/>
        <v>0</v>
      </c>
      <c r="E376" s="10">
        <f t="shared" si="429"/>
        <v>0</v>
      </c>
      <c r="F376" s="10">
        <f t="shared" si="430"/>
        <v>0</v>
      </c>
      <c r="G376" s="10">
        <f t="shared" si="431"/>
        <v>0</v>
      </c>
      <c r="H376" s="10">
        <f t="shared" si="425"/>
        <v>0</v>
      </c>
      <c r="I376" s="146">
        <f t="shared" si="496"/>
        <v>0</v>
      </c>
      <c r="J376" s="147">
        <f t="shared" si="497"/>
        <v>0</v>
      </c>
      <c r="S376" s="86">
        <v>349</v>
      </c>
      <c r="T376" s="9">
        <f t="shared" si="432"/>
        <v>0</v>
      </c>
      <c r="U376" s="10">
        <f t="shared" si="433"/>
        <v>0</v>
      </c>
      <c r="V376" s="10">
        <f t="shared" si="434"/>
        <v>0</v>
      </c>
      <c r="W376" s="10">
        <f t="shared" si="435"/>
        <v>0</v>
      </c>
      <c r="X376" s="10">
        <f t="shared" si="436"/>
        <v>0</v>
      </c>
      <c r="Y376" s="10">
        <f t="shared" si="437"/>
        <v>0</v>
      </c>
      <c r="Z376" s="10">
        <f t="shared" si="438"/>
        <v>0</v>
      </c>
      <c r="AA376" s="16">
        <f t="shared" si="439"/>
        <v>0</v>
      </c>
      <c r="AB376" s="6"/>
      <c r="AC376" s="9">
        <f t="shared" si="440"/>
        <v>0</v>
      </c>
      <c r="AD376" s="10">
        <f t="shared" si="441"/>
        <v>0</v>
      </c>
      <c r="AE376" s="10">
        <f t="shared" si="442"/>
        <v>0</v>
      </c>
      <c r="AF376" s="10">
        <f t="shared" si="443"/>
        <v>0</v>
      </c>
      <c r="AG376" s="10">
        <f t="shared" si="444"/>
        <v>0</v>
      </c>
      <c r="AH376" s="10">
        <f t="shared" si="445"/>
        <v>0</v>
      </c>
      <c r="AI376" s="10">
        <f t="shared" si="446"/>
        <v>0</v>
      </c>
      <c r="AJ376" s="16">
        <f t="shared" si="447"/>
        <v>0</v>
      </c>
      <c r="AK376" s="6"/>
      <c r="AL376" s="9">
        <f t="shared" si="448"/>
        <v>0</v>
      </c>
      <c r="AM376" s="10">
        <f t="shared" si="449"/>
        <v>0</v>
      </c>
      <c r="AN376" s="10">
        <f t="shared" si="450"/>
        <v>0</v>
      </c>
      <c r="AO376" s="10">
        <f t="shared" si="451"/>
        <v>0</v>
      </c>
      <c r="AP376" s="10">
        <f t="shared" si="452"/>
        <v>0</v>
      </c>
      <c r="AQ376" s="10">
        <f t="shared" si="453"/>
        <v>0</v>
      </c>
      <c r="AR376" s="10">
        <f t="shared" si="454"/>
        <v>0</v>
      </c>
      <c r="AS376" s="16">
        <f t="shared" si="455"/>
        <v>0</v>
      </c>
      <c r="AU376" s="2"/>
      <c r="AV376" s="2"/>
      <c r="AW376" s="2"/>
      <c r="AX376" s="2"/>
      <c r="AY376" s="9">
        <f t="shared" si="456"/>
        <v>0</v>
      </c>
      <c r="AZ376" s="31">
        <f t="shared" si="457"/>
        <v>0</v>
      </c>
      <c r="BA376" s="31">
        <f t="shared" si="426"/>
        <v>0</v>
      </c>
      <c r="BB376" s="10">
        <f t="shared" si="498"/>
        <v>0</v>
      </c>
      <c r="BC376" s="28">
        <f t="shared" si="458"/>
        <v>0</v>
      </c>
      <c r="BD376" s="10">
        <f t="shared" si="459"/>
        <v>0</v>
      </c>
      <c r="BE376" s="10">
        <f t="shared" si="499"/>
        <v>0</v>
      </c>
      <c r="BF376" s="44">
        <f t="shared" si="460"/>
        <v>0</v>
      </c>
      <c r="BG376" s="80">
        <f t="shared" si="461"/>
        <v>0</v>
      </c>
      <c r="BH376" s="118"/>
      <c r="BI376" s="9">
        <f t="shared" si="462"/>
        <v>0</v>
      </c>
      <c r="BJ376" s="28">
        <f t="shared" si="463"/>
        <v>0</v>
      </c>
      <c r="BK376" s="28">
        <f t="shared" si="464"/>
        <v>0</v>
      </c>
      <c r="BL376" s="28">
        <f t="shared" si="465"/>
        <v>0</v>
      </c>
      <c r="BM376" s="28">
        <f t="shared" si="466"/>
        <v>0</v>
      </c>
      <c r="BN376" s="28">
        <f t="shared" si="467"/>
        <v>0</v>
      </c>
      <c r="BO376" s="36">
        <f t="shared" si="468"/>
        <v>0</v>
      </c>
      <c r="BP376" s="80">
        <f t="shared" si="469"/>
        <v>0</v>
      </c>
      <c r="BQ376" s="9">
        <f t="shared" si="470"/>
        <v>0</v>
      </c>
      <c r="BR376" s="28">
        <f t="shared" si="471"/>
        <v>0</v>
      </c>
      <c r="BS376" s="28">
        <f t="shared" si="472"/>
        <v>0</v>
      </c>
      <c r="BT376" s="28">
        <f t="shared" si="473"/>
        <v>0</v>
      </c>
      <c r="BU376" s="28">
        <f t="shared" si="474"/>
        <v>0</v>
      </c>
      <c r="BV376" s="28">
        <f t="shared" si="475"/>
        <v>0</v>
      </c>
      <c r="BW376" s="36">
        <f t="shared" si="476"/>
        <v>0</v>
      </c>
      <c r="BX376" s="80">
        <f t="shared" si="477"/>
        <v>0</v>
      </c>
      <c r="BY376" s="9">
        <f t="shared" si="478"/>
        <v>0</v>
      </c>
      <c r="BZ376" s="28">
        <f t="shared" si="479"/>
        <v>0</v>
      </c>
      <c r="CA376" s="28">
        <f t="shared" si="480"/>
        <v>0</v>
      </c>
      <c r="CB376" s="28">
        <f t="shared" si="481"/>
        <v>0</v>
      </c>
      <c r="CC376" s="28">
        <f t="shared" si="482"/>
        <v>0</v>
      </c>
      <c r="CD376" s="28">
        <f t="shared" si="483"/>
        <v>0</v>
      </c>
      <c r="CE376" s="36">
        <f t="shared" si="484"/>
        <v>0</v>
      </c>
      <c r="CF376" s="80">
        <f t="shared" si="485"/>
        <v>0</v>
      </c>
      <c r="CG376" s="9">
        <f t="shared" si="486"/>
        <v>0</v>
      </c>
      <c r="CH376" s="28">
        <f t="shared" si="487"/>
        <v>0</v>
      </c>
      <c r="CI376" s="28">
        <f t="shared" si="488"/>
        <v>0</v>
      </c>
      <c r="CJ376" s="28">
        <f t="shared" si="489"/>
        <v>0</v>
      </c>
      <c r="CK376" s="28">
        <f t="shared" si="490"/>
        <v>0</v>
      </c>
      <c r="CL376" s="28">
        <f t="shared" si="491"/>
        <v>0</v>
      </c>
      <c r="CM376" s="36">
        <f t="shared" si="492"/>
        <v>0</v>
      </c>
      <c r="CN376" s="80">
        <f t="shared" si="493"/>
        <v>0</v>
      </c>
      <c r="CO376" s="9">
        <f t="shared" si="494"/>
        <v>0</v>
      </c>
      <c r="CP376" s="28">
        <f t="shared" si="495"/>
        <v>0</v>
      </c>
      <c r="CQ376" s="28">
        <f t="shared" si="417"/>
        <v>0</v>
      </c>
      <c r="CR376" s="28">
        <f t="shared" si="418"/>
        <v>0</v>
      </c>
      <c r="CS376" s="28">
        <f t="shared" si="419"/>
        <v>0</v>
      </c>
      <c r="CT376" s="28">
        <f t="shared" si="420"/>
        <v>0</v>
      </c>
      <c r="CU376" s="36">
        <f t="shared" si="421"/>
        <v>0</v>
      </c>
      <c r="CV376" s="122">
        <f t="shared" si="422"/>
        <v>0</v>
      </c>
      <c r="CW376" s="125">
        <f t="shared" si="423"/>
        <v>0</v>
      </c>
      <c r="CX376" s="138">
        <f t="shared" si="424"/>
        <v>0</v>
      </c>
    </row>
    <row r="377" spans="2:102" x14ac:dyDescent="0.3">
      <c r="B377" s="86">
        <v>350</v>
      </c>
      <c r="C377" s="155">
        <f t="shared" si="427"/>
        <v>0</v>
      </c>
      <c r="D377" s="10">
        <f t="shared" si="428"/>
        <v>0</v>
      </c>
      <c r="E377" s="10">
        <f t="shared" si="429"/>
        <v>0</v>
      </c>
      <c r="F377" s="10">
        <f t="shared" si="430"/>
        <v>0</v>
      </c>
      <c r="G377" s="10">
        <f t="shared" si="431"/>
        <v>0</v>
      </c>
      <c r="H377" s="10">
        <f t="shared" si="425"/>
        <v>0</v>
      </c>
      <c r="I377" s="146">
        <f t="shared" si="496"/>
        <v>0</v>
      </c>
      <c r="J377" s="147">
        <f t="shared" si="497"/>
        <v>0</v>
      </c>
      <c r="S377" s="86">
        <v>350</v>
      </c>
      <c r="T377" s="9">
        <f t="shared" si="432"/>
        <v>0</v>
      </c>
      <c r="U377" s="10">
        <f t="shared" si="433"/>
        <v>0</v>
      </c>
      <c r="V377" s="10">
        <f t="shared" si="434"/>
        <v>0</v>
      </c>
      <c r="W377" s="10">
        <f t="shared" si="435"/>
        <v>0</v>
      </c>
      <c r="X377" s="10">
        <f t="shared" si="436"/>
        <v>0</v>
      </c>
      <c r="Y377" s="10">
        <f t="shared" si="437"/>
        <v>0</v>
      </c>
      <c r="Z377" s="10">
        <f t="shared" si="438"/>
        <v>0</v>
      </c>
      <c r="AA377" s="16">
        <f t="shared" si="439"/>
        <v>0</v>
      </c>
      <c r="AB377" s="6"/>
      <c r="AC377" s="9">
        <f t="shared" si="440"/>
        <v>0</v>
      </c>
      <c r="AD377" s="10">
        <f t="shared" si="441"/>
        <v>0</v>
      </c>
      <c r="AE377" s="10">
        <f t="shared" si="442"/>
        <v>0</v>
      </c>
      <c r="AF377" s="10">
        <f t="shared" si="443"/>
        <v>0</v>
      </c>
      <c r="AG377" s="10">
        <f t="shared" si="444"/>
        <v>0</v>
      </c>
      <c r="AH377" s="10">
        <f t="shared" si="445"/>
        <v>0</v>
      </c>
      <c r="AI377" s="10">
        <f t="shared" si="446"/>
        <v>0</v>
      </c>
      <c r="AJ377" s="16">
        <f t="shared" si="447"/>
        <v>0</v>
      </c>
      <c r="AK377" s="6"/>
      <c r="AL377" s="9">
        <f t="shared" si="448"/>
        <v>0</v>
      </c>
      <c r="AM377" s="10">
        <f t="shared" si="449"/>
        <v>0</v>
      </c>
      <c r="AN377" s="10">
        <f t="shared" si="450"/>
        <v>0</v>
      </c>
      <c r="AO377" s="10">
        <f t="shared" si="451"/>
        <v>0</v>
      </c>
      <c r="AP377" s="10">
        <f t="shared" si="452"/>
        <v>0</v>
      </c>
      <c r="AQ377" s="10">
        <f t="shared" si="453"/>
        <v>0</v>
      </c>
      <c r="AR377" s="10">
        <f t="shared" si="454"/>
        <v>0</v>
      </c>
      <c r="AS377" s="16">
        <f t="shared" si="455"/>
        <v>0</v>
      </c>
      <c r="AU377" s="2"/>
      <c r="AV377" s="2"/>
      <c r="AW377" s="2"/>
      <c r="AX377" s="2"/>
      <c r="AY377" s="9">
        <f t="shared" si="456"/>
        <v>0</v>
      </c>
      <c r="AZ377" s="31">
        <f t="shared" si="457"/>
        <v>0</v>
      </c>
      <c r="BA377" s="31">
        <f t="shared" si="426"/>
        <v>0</v>
      </c>
      <c r="BB377" s="10">
        <f t="shared" si="498"/>
        <v>0</v>
      </c>
      <c r="BC377" s="28">
        <f t="shared" si="458"/>
        <v>0</v>
      </c>
      <c r="BD377" s="10">
        <f t="shared" si="459"/>
        <v>0</v>
      </c>
      <c r="BE377" s="10">
        <f t="shared" si="499"/>
        <v>0</v>
      </c>
      <c r="BF377" s="44">
        <f t="shared" si="460"/>
        <v>0</v>
      </c>
      <c r="BG377" s="80">
        <f t="shared" si="461"/>
        <v>0</v>
      </c>
      <c r="BH377" s="118"/>
      <c r="BI377" s="9">
        <f t="shared" si="462"/>
        <v>0</v>
      </c>
      <c r="BJ377" s="28">
        <f t="shared" si="463"/>
        <v>0</v>
      </c>
      <c r="BK377" s="28">
        <f t="shared" si="464"/>
        <v>0</v>
      </c>
      <c r="BL377" s="28">
        <f t="shared" si="465"/>
        <v>0</v>
      </c>
      <c r="BM377" s="28">
        <f t="shared" si="466"/>
        <v>0</v>
      </c>
      <c r="BN377" s="28">
        <f t="shared" si="467"/>
        <v>0</v>
      </c>
      <c r="BO377" s="36">
        <f t="shared" si="468"/>
        <v>0</v>
      </c>
      <c r="BP377" s="80">
        <f t="shared" si="469"/>
        <v>0</v>
      </c>
      <c r="BQ377" s="9">
        <f t="shared" si="470"/>
        <v>0</v>
      </c>
      <c r="BR377" s="28">
        <f t="shared" si="471"/>
        <v>0</v>
      </c>
      <c r="BS377" s="28">
        <f t="shared" si="472"/>
        <v>0</v>
      </c>
      <c r="BT377" s="28">
        <f t="shared" si="473"/>
        <v>0</v>
      </c>
      <c r="BU377" s="28">
        <f t="shared" si="474"/>
        <v>0</v>
      </c>
      <c r="BV377" s="28">
        <f t="shared" si="475"/>
        <v>0</v>
      </c>
      <c r="BW377" s="36">
        <f t="shared" si="476"/>
        <v>0</v>
      </c>
      <c r="BX377" s="80">
        <f t="shared" si="477"/>
        <v>0</v>
      </c>
      <c r="BY377" s="9">
        <f t="shared" si="478"/>
        <v>0</v>
      </c>
      <c r="BZ377" s="28">
        <f t="shared" si="479"/>
        <v>0</v>
      </c>
      <c r="CA377" s="28">
        <f t="shared" si="480"/>
        <v>0</v>
      </c>
      <c r="CB377" s="28">
        <f t="shared" si="481"/>
        <v>0</v>
      </c>
      <c r="CC377" s="28">
        <f t="shared" si="482"/>
        <v>0</v>
      </c>
      <c r="CD377" s="28">
        <f t="shared" si="483"/>
        <v>0</v>
      </c>
      <c r="CE377" s="36">
        <f t="shared" si="484"/>
        <v>0</v>
      </c>
      <c r="CF377" s="80">
        <f t="shared" si="485"/>
        <v>0</v>
      </c>
      <c r="CG377" s="9">
        <f t="shared" si="486"/>
        <v>0</v>
      </c>
      <c r="CH377" s="28">
        <f t="shared" si="487"/>
        <v>0</v>
      </c>
      <c r="CI377" s="28">
        <f t="shared" si="488"/>
        <v>0</v>
      </c>
      <c r="CJ377" s="28">
        <f t="shared" si="489"/>
        <v>0</v>
      </c>
      <c r="CK377" s="28">
        <f t="shared" si="490"/>
        <v>0</v>
      </c>
      <c r="CL377" s="28">
        <f t="shared" si="491"/>
        <v>0</v>
      </c>
      <c r="CM377" s="36">
        <f t="shared" si="492"/>
        <v>0</v>
      </c>
      <c r="CN377" s="80">
        <f t="shared" si="493"/>
        <v>0</v>
      </c>
      <c r="CO377" s="9">
        <f t="shared" si="494"/>
        <v>0</v>
      </c>
      <c r="CP377" s="28">
        <f t="shared" si="495"/>
        <v>0</v>
      </c>
      <c r="CQ377" s="28">
        <f t="shared" si="417"/>
        <v>0</v>
      </c>
      <c r="CR377" s="28">
        <f t="shared" si="418"/>
        <v>0</v>
      </c>
      <c r="CS377" s="28">
        <f t="shared" si="419"/>
        <v>0</v>
      </c>
      <c r="CT377" s="28">
        <f t="shared" si="420"/>
        <v>0</v>
      </c>
      <c r="CU377" s="36">
        <f t="shared" si="421"/>
        <v>0</v>
      </c>
      <c r="CV377" s="122">
        <f t="shared" si="422"/>
        <v>0</v>
      </c>
      <c r="CW377" s="125">
        <f t="shared" si="423"/>
        <v>0</v>
      </c>
      <c r="CX377" s="138">
        <f t="shared" si="424"/>
        <v>0</v>
      </c>
    </row>
    <row r="378" spans="2:102" x14ac:dyDescent="0.3">
      <c r="B378" s="86">
        <v>351</v>
      </c>
      <c r="C378" s="155">
        <f t="shared" si="427"/>
        <v>0</v>
      </c>
      <c r="D378" s="10">
        <f t="shared" si="428"/>
        <v>0</v>
      </c>
      <c r="E378" s="10">
        <f t="shared" si="429"/>
        <v>0</v>
      </c>
      <c r="F378" s="10">
        <f t="shared" si="430"/>
        <v>0</v>
      </c>
      <c r="G378" s="10">
        <f t="shared" si="431"/>
        <v>0</v>
      </c>
      <c r="H378" s="10">
        <f t="shared" si="425"/>
        <v>0</v>
      </c>
      <c r="I378" s="146">
        <f t="shared" si="496"/>
        <v>0</v>
      </c>
      <c r="J378" s="147">
        <f t="shared" si="497"/>
        <v>0</v>
      </c>
      <c r="S378" s="86">
        <v>351</v>
      </c>
      <c r="T378" s="9">
        <f t="shared" si="432"/>
        <v>0</v>
      </c>
      <c r="U378" s="10">
        <f t="shared" si="433"/>
        <v>0</v>
      </c>
      <c r="V378" s="10">
        <f t="shared" si="434"/>
        <v>0</v>
      </c>
      <c r="W378" s="10">
        <f t="shared" si="435"/>
        <v>0</v>
      </c>
      <c r="X378" s="10">
        <f t="shared" si="436"/>
        <v>0</v>
      </c>
      <c r="Y378" s="10">
        <f t="shared" si="437"/>
        <v>0</v>
      </c>
      <c r="Z378" s="10">
        <f t="shared" si="438"/>
        <v>0</v>
      </c>
      <c r="AA378" s="16">
        <f t="shared" si="439"/>
        <v>0</v>
      </c>
      <c r="AB378" s="6"/>
      <c r="AC378" s="9">
        <f t="shared" si="440"/>
        <v>0</v>
      </c>
      <c r="AD378" s="10">
        <f t="shared" si="441"/>
        <v>0</v>
      </c>
      <c r="AE378" s="10">
        <f t="shared" si="442"/>
        <v>0</v>
      </c>
      <c r="AF378" s="10">
        <f t="shared" si="443"/>
        <v>0</v>
      </c>
      <c r="AG378" s="10">
        <f t="shared" si="444"/>
        <v>0</v>
      </c>
      <c r="AH378" s="10">
        <f t="shared" si="445"/>
        <v>0</v>
      </c>
      <c r="AI378" s="10">
        <f t="shared" si="446"/>
        <v>0</v>
      </c>
      <c r="AJ378" s="16">
        <f t="shared" si="447"/>
        <v>0</v>
      </c>
      <c r="AK378" s="6"/>
      <c r="AL378" s="9">
        <f t="shared" si="448"/>
        <v>0</v>
      </c>
      <c r="AM378" s="10">
        <f t="shared" si="449"/>
        <v>0</v>
      </c>
      <c r="AN378" s="10">
        <f t="shared" si="450"/>
        <v>0</v>
      </c>
      <c r="AO378" s="10">
        <f t="shared" si="451"/>
        <v>0</v>
      </c>
      <c r="AP378" s="10">
        <f t="shared" si="452"/>
        <v>0</v>
      </c>
      <c r="AQ378" s="10">
        <f t="shared" si="453"/>
        <v>0</v>
      </c>
      <c r="AR378" s="10">
        <f t="shared" si="454"/>
        <v>0</v>
      </c>
      <c r="AS378" s="16">
        <f t="shared" si="455"/>
        <v>0</v>
      </c>
      <c r="AU378" s="2"/>
      <c r="AV378" s="2"/>
      <c r="AW378" s="2"/>
      <c r="AX378" s="2"/>
      <c r="AY378" s="9">
        <f t="shared" si="456"/>
        <v>0</v>
      </c>
      <c r="AZ378" s="31">
        <f t="shared" si="457"/>
        <v>0</v>
      </c>
      <c r="BA378" s="31">
        <f t="shared" si="426"/>
        <v>0</v>
      </c>
      <c r="BB378" s="10">
        <f t="shared" si="498"/>
        <v>0</v>
      </c>
      <c r="BC378" s="28">
        <f t="shared" si="458"/>
        <v>0</v>
      </c>
      <c r="BD378" s="10">
        <f t="shared" si="459"/>
        <v>0</v>
      </c>
      <c r="BE378" s="10">
        <f t="shared" si="499"/>
        <v>0</v>
      </c>
      <c r="BF378" s="44">
        <f t="shared" si="460"/>
        <v>0</v>
      </c>
      <c r="BG378" s="80">
        <f t="shared" si="461"/>
        <v>0</v>
      </c>
      <c r="BH378" s="118"/>
      <c r="BI378" s="9">
        <f t="shared" si="462"/>
        <v>0</v>
      </c>
      <c r="BJ378" s="28">
        <f t="shared" si="463"/>
        <v>0</v>
      </c>
      <c r="BK378" s="28">
        <f t="shared" si="464"/>
        <v>0</v>
      </c>
      <c r="BL378" s="28">
        <f t="shared" si="465"/>
        <v>0</v>
      </c>
      <c r="BM378" s="28">
        <f t="shared" si="466"/>
        <v>0</v>
      </c>
      <c r="BN378" s="28">
        <f t="shared" si="467"/>
        <v>0</v>
      </c>
      <c r="BO378" s="36">
        <f t="shared" si="468"/>
        <v>0</v>
      </c>
      <c r="BP378" s="80">
        <f t="shared" si="469"/>
        <v>0</v>
      </c>
      <c r="BQ378" s="9">
        <f t="shared" si="470"/>
        <v>0</v>
      </c>
      <c r="BR378" s="28">
        <f t="shared" si="471"/>
        <v>0</v>
      </c>
      <c r="BS378" s="28">
        <f t="shared" si="472"/>
        <v>0</v>
      </c>
      <c r="BT378" s="28">
        <f t="shared" si="473"/>
        <v>0</v>
      </c>
      <c r="BU378" s="28">
        <f t="shared" si="474"/>
        <v>0</v>
      </c>
      <c r="BV378" s="28">
        <f t="shared" si="475"/>
        <v>0</v>
      </c>
      <c r="BW378" s="36">
        <f t="shared" si="476"/>
        <v>0</v>
      </c>
      <c r="BX378" s="80">
        <f t="shared" si="477"/>
        <v>0</v>
      </c>
      <c r="BY378" s="9">
        <f t="shared" si="478"/>
        <v>0</v>
      </c>
      <c r="BZ378" s="28">
        <f t="shared" si="479"/>
        <v>0</v>
      </c>
      <c r="CA378" s="28">
        <f t="shared" si="480"/>
        <v>0</v>
      </c>
      <c r="CB378" s="28">
        <f t="shared" si="481"/>
        <v>0</v>
      </c>
      <c r="CC378" s="28">
        <f t="shared" si="482"/>
        <v>0</v>
      </c>
      <c r="CD378" s="28">
        <f t="shared" si="483"/>
        <v>0</v>
      </c>
      <c r="CE378" s="36">
        <f t="shared" si="484"/>
        <v>0</v>
      </c>
      <c r="CF378" s="80">
        <f t="shared" si="485"/>
        <v>0</v>
      </c>
      <c r="CG378" s="9">
        <f t="shared" si="486"/>
        <v>0</v>
      </c>
      <c r="CH378" s="28">
        <f t="shared" si="487"/>
        <v>0</v>
      </c>
      <c r="CI378" s="28">
        <f t="shared" si="488"/>
        <v>0</v>
      </c>
      <c r="CJ378" s="28">
        <f t="shared" si="489"/>
        <v>0</v>
      </c>
      <c r="CK378" s="28">
        <f t="shared" si="490"/>
        <v>0</v>
      </c>
      <c r="CL378" s="28">
        <f t="shared" si="491"/>
        <v>0</v>
      </c>
      <c r="CM378" s="36">
        <f t="shared" si="492"/>
        <v>0</v>
      </c>
      <c r="CN378" s="80">
        <f t="shared" si="493"/>
        <v>0</v>
      </c>
      <c r="CO378" s="9">
        <f t="shared" si="494"/>
        <v>0</v>
      </c>
      <c r="CP378" s="28">
        <f t="shared" si="495"/>
        <v>0</v>
      </c>
      <c r="CQ378" s="28">
        <f t="shared" si="417"/>
        <v>0</v>
      </c>
      <c r="CR378" s="28">
        <f t="shared" si="418"/>
        <v>0</v>
      </c>
      <c r="CS378" s="28">
        <f t="shared" si="419"/>
        <v>0</v>
      </c>
      <c r="CT378" s="28">
        <f t="shared" si="420"/>
        <v>0</v>
      </c>
      <c r="CU378" s="36">
        <f t="shared" si="421"/>
        <v>0</v>
      </c>
      <c r="CV378" s="122">
        <f t="shared" si="422"/>
        <v>0</v>
      </c>
      <c r="CW378" s="125">
        <f t="shared" si="423"/>
        <v>0</v>
      </c>
      <c r="CX378" s="138">
        <f t="shared" si="424"/>
        <v>0</v>
      </c>
    </row>
    <row r="379" spans="2:102" x14ac:dyDescent="0.3">
      <c r="B379" s="86">
        <v>352</v>
      </c>
      <c r="C379" s="155">
        <f t="shared" si="427"/>
        <v>0</v>
      </c>
      <c r="D379" s="10">
        <f t="shared" si="428"/>
        <v>0</v>
      </c>
      <c r="E379" s="10">
        <f t="shared" si="429"/>
        <v>0</v>
      </c>
      <c r="F379" s="10">
        <f t="shared" si="430"/>
        <v>0</v>
      </c>
      <c r="G379" s="10">
        <f t="shared" si="431"/>
        <v>0</v>
      </c>
      <c r="H379" s="10">
        <f t="shared" si="425"/>
        <v>0</v>
      </c>
      <c r="I379" s="146">
        <f t="shared" si="496"/>
        <v>0</v>
      </c>
      <c r="J379" s="147">
        <f t="shared" si="497"/>
        <v>0</v>
      </c>
      <c r="S379" s="86">
        <v>352</v>
      </c>
      <c r="T379" s="9">
        <f t="shared" si="432"/>
        <v>0</v>
      </c>
      <c r="U379" s="10">
        <f t="shared" si="433"/>
        <v>0</v>
      </c>
      <c r="V379" s="10">
        <f t="shared" si="434"/>
        <v>0</v>
      </c>
      <c r="W379" s="10">
        <f t="shared" si="435"/>
        <v>0</v>
      </c>
      <c r="X379" s="10">
        <f t="shared" si="436"/>
        <v>0</v>
      </c>
      <c r="Y379" s="10">
        <f t="shared" si="437"/>
        <v>0</v>
      </c>
      <c r="Z379" s="10">
        <f t="shared" si="438"/>
        <v>0</v>
      </c>
      <c r="AA379" s="16">
        <f t="shared" si="439"/>
        <v>0</v>
      </c>
      <c r="AB379" s="6"/>
      <c r="AC379" s="9">
        <f t="shared" si="440"/>
        <v>0</v>
      </c>
      <c r="AD379" s="10">
        <f t="shared" si="441"/>
        <v>0</v>
      </c>
      <c r="AE379" s="10">
        <f t="shared" si="442"/>
        <v>0</v>
      </c>
      <c r="AF379" s="10">
        <f t="shared" si="443"/>
        <v>0</v>
      </c>
      <c r="AG379" s="10">
        <f t="shared" si="444"/>
        <v>0</v>
      </c>
      <c r="AH379" s="10">
        <f t="shared" si="445"/>
        <v>0</v>
      </c>
      <c r="AI379" s="10">
        <f t="shared" si="446"/>
        <v>0</v>
      </c>
      <c r="AJ379" s="16">
        <f t="shared" si="447"/>
        <v>0</v>
      </c>
      <c r="AK379" s="6"/>
      <c r="AL379" s="9">
        <f t="shared" si="448"/>
        <v>0</v>
      </c>
      <c r="AM379" s="10">
        <f t="shared" si="449"/>
        <v>0</v>
      </c>
      <c r="AN379" s="10">
        <f t="shared" si="450"/>
        <v>0</v>
      </c>
      <c r="AO379" s="10">
        <f t="shared" si="451"/>
        <v>0</v>
      </c>
      <c r="AP379" s="10">
        <f t="shared" si="452"/>
        <v>0</v>
      </c>
      <c r="AQ379" s="10">
        <f t="shared" si="453"/>
        <v>0</v>
      </c>
      <c r="AR379" s="10">
        <f t="shared" si="454"/>
        <v>0</v>
      </c>
      <c r="AS379" s="16">
        <f t="shared" si="455"/>
        <v>0</v>
      </c>
      <c r="AU379" s="2"/>
      <c r="AV379" s="2"/>
      <c r="AW379" s="2"/>
      <c r="AX379" s="2"/>
      <c r="AY379" s="9">
        <f t="shared" si="456"/>
        <v>0</v>
      </c>
      <c r="AZ379" s="31">
        <f t="shared" si="457"/>
        <v>0</v>
      </c>
      <c r="BA379" s="31">
        <f t="shared" si="426"/>
        <v>0</v>
      </c>
      <c r="BB379" s="10">
        <f t="shared" si="498"/>
        <v>0</v>
      </c>
      <c r="BC379" s="28">
        <f t="shared" si="458"/>
        <v>0</v>
      </c>
      <c r="BD379" s="10">
        <f t="shared" si="459"/>
        <v>0</v>
      </c>
      <c r="BE379" s="10">
        <f t="shared" si="499"/>
        <v>0</v>
      </c>
      <c r="BF379" s="44">
        <f t="shared" si="460"/>
        <v>0</v>
      </c>
      <c r="BG379" s="80">
        <f t="shared" si="461"/>
        <v>0</v>
      </c>
      <c r="BH379" s="118"/>
      <c r="BI379" s="9">
        <f t="shared" si="462"/>
        <v>0</v>
      </c>
      <c r="BJ379" s="28">
        <f t="shared" si="463"/>
        <v>0</v>
      </c>
      <c r="BK379" s="28">
        <f t="shared" si="464"/>
        <v>0</v>
      </c>
      <c r="BL379" s="28">
        <f t="shared" si="465"/>
        <v>0</v>
      </c>
      <c r="BM379" s="28">
        <f t="shared" si="466"/>
        <v>0</v>
      </c>
      <c r="BN379" s="28">
        <f t="shared" si="467"/>
        <v>0</v>
      </c>
      <c r="BO379" s="36">
        <f t="shared" si="468"/>
        <v>0</v>
      </c>
      <c r="BP379" s="80">
        <f t="shared" si="469"/>
        <v>0</v>
      </c>
      <c r="BQ379" s="9">
        <f t="shared" si="470"/>
        <v>0</v>
      </c>
      <c r="BR379" s="28">
        <f t="shared" si="471"/>
        <v>0</v>
      </c>
      <c r="BS379" s="28">
        <f t="shared" si="472"/>
        <v>0</v>
      </c>
      <c r="BT379" s="28">
        <f t="shared" si="473"/>
        <v>0</v>
      </c>
      <c r="BU379" s="28">
        <f t="shared" si="474"/>
        <v>0</v>
      </c>
      <c r="BV379" s="28">
        <f t="shared" si="475"/>
        <v>0</v>
      </c>
      <c r="BW379" s="36">
        <f t="shared" si="476"/>
        <v>0</v>
      </c>
      <c r="BX379" s="80">
        <f t="shared" si="477"/>
        <v>0</v>
      </c>
      <c r="BY379" s="9">
        <f t="shared" si="478"/>
        <v>0</v>
      </c>
      <c r="BZ379" s="28">
        <f t="shared" si="479"/>
        <v>0</v>
      </c>
      <c r="CA379" s="28">
        <f t="shared" si="480"/>
        <v>0</v>
      </c>
      <c r="CB379" s="28">
        <f t="shared" si="481"/>
        <v>0</v>
      </c>
      <c r="CC379" s="28">
        <f t="shared" si="482"/>
        <v>0</v>
      </c>
      <c r="CD379" s="28">
        <f t="shared" si="483"/>
        <v>0</v>
      </c>
      <c r="CE379" s="36">
        <f t="shared" si="484"/>
        <v>0</v>
      </c>
      <c r="CF379" s="80">
        <f t="shared" si="485"/>
        <v>0</v>
      </c>
      <c r="CG379" s="9">
        <f t="shared" si="486"/>
        <v>0</v>
      </c>
      <c r="CH379" s="28">
        <f t="shared" si="487"/>
        <v>0</v>
      </c>
      <c r="CI379" s="28">
        <f t="shared" si="488"/>
        <v>0</v>
      </c>
      <c r="CJ379" s="28">
        <f t="shared" si="489"/>
        <v>0</v>
      </c>
      <c r="CK379" s="28">
        <f t="shared" si="490"/>
        <v>0</v>
      </c>
      <c r="CL379" s="28">
        <f t="shared" si="491"/>
        <v>0</v>
      </c>
      <c r="CM379" s="36">
        <f t="shared" si="492"/>
        <v>0</v>
      </c>
      <c r="CN379" s="80">
        <f t="shared" si="493"/>
        <v>0</v>
      </c>
      <c r="CO379" s="9">
        <f t="shared" si="494"/>
        <v>0</v>
      </c>
      <c r="CP379" s="28">
        <f t="shared" si="495"/>
        <v>0</v>
      </c>
      <c r="CQ379" s="28">
        <f t="shared" si="417"/>
        <v>0</v>
      </c>
      <c r="CR379" s="28">
        <f t="shared" si="418"/>
        <v>0</v>
      </c>
      <c r="CS379" s="28">
        <f t="shared" si="419"/>
        <v>0</v>
      </c>
      <c r="CT379" s="28">
        <f t="shared" si="420"/>
        <v>0</v>
      </c>
      <c r="CU379" s="36">
        <f t="shared" si="421"/>
        <v>0</v>
      </c>
      <c r="CV379" s="122">
        <f t="shared" si="422"/>
        <v>0</v>
      </c>
      <c r="CW379" s="125">
        <f t="shared" si="423"/>
        <v>0</v>
      </c>
      <c r="CX379" s="138">
        <f t="shared" si="424"/>
        <v>0</v>
      </c>
    </row>
    <row r="380" spans="2:102" x14ac:dyDescent="0.3">
      <c r="B380" s="86">
        <v>353</v>
      </c>
      <c r="C380" s="155">
        <f t="shared" si="427"/>
        <v>0</v>
      </c>
      <c r="D380" s="10">
        <f t="shared" si="428"/>
        <v>0</v>
      </c>
      <c r="E380" s="10">
        <f t="shared" si="429"/>
        <v>0</v>
      </c>
      <c r="F380" s="10">
        <f t="shared" si="430"/>
        <v>0</v>
      </c>
      <c r="G380" s="10">
        <f t="shared" si="431"/>
        <v>0</v>
      </c>
      <c r="H380" s="10">
        <f t="shared" si="425"/>
        <v>0</v>
      </c>
      <c r="I380" s="146">
        <f t="shared" si="496"/>
        <v>0</v>
      </c>
      <c r="J380" s="147">
        <f t="shared" si="497"/>
        <v>0</v>
      </c>
      <c r="S380" s="86">
        <v>353</v>
      </c>
      <c r="T380" s="9">
        <f t="shared" si="432"/>
        <v>0</v>
      </c>
      <c r="U380" s="10">
        <f t="shared" si="433"/>
        <v>0</v>
      </c>
      <c r="V380" s="10">
        <f t="shared" si="434"/>
        <v>0</v>
      </c>
      <c r="W380" s="10">
        <f t="shared" si="435"/>
        <v>0</v>
      </c>
      <c r="X380" s="10">
        <f t="shared" si="436"/>
        <v>0</v>
      </c>
      <c r="Y380" s="10">
        <f t="shared" si="437"/>
        <v>0</v>
      </c>
      <c r="Z380" s="10">
        <f t="shared" si="438"/>
        <v>0</v>
      </c>
      <c r="AA380" s="16">
        <f t="shared" si="439"/>
        <v>0</v>
      </c>
      <c r="AB380" s="6"/>
      <c r="AC380" s="9">
        <f t="shared" si="440"/>
        <v>0</v>
      </c>
      <c r="AD380" s="10">
        <f t="shared" si="441"/>
        <v>0</v>
      </c>
      <c r="AE380" s="10">
        <f t="shared" si="442"/>
        <v>0</v>
      </c>
      <c r="AF380" s="10">
        <f t="shared" si="443"/>
        <v>0</v>
      </c>
      <c r="AG380" s="10">
        <f t="shared" si="444"/>
        <v>0</v>
      </c>
      <c r="AH380" s="10">
        <f t="shared" si="445"/>
        <v>0</v>
      </c>
      <c r="AI380" s="10">
        <f t="shared" si="446"/>
        <v>0</v>
      </c>
      <c r="AJ380" s="16">
        <f t="shared" si="447"/>
        <v>0</v>
      </c>
      <c r="AK380" s="6"/>
      <c r="AL380" s="9">
        <f t="shared" si="448"/>
        <v>0</v>
      </c>
      <c r="AM380" s="10">
        <f t="shared" si="449"/>
        <v>0</v>
      </c>
      <c r="AN380" s="10">
        <f t="shared" si="450"/>
        <v>0</v>
      </c>
      <c r="AO380" s="10">
        <f t="shared" si="451"/>
        <v>0</v>
      </c>
      <c r="AP380" s="10">
        <f t="shared" si="452"/>
        <v>0</v>
      </c>
      <c r="AQ380" s="10">
        <f t="shared" si="453"/>
        <v>0</v>
      </c>
      <c r="AR380" s="10">
        <f t="shared" si="454"/>
        <v>0</v>
      </c>
      <c r="AS380" s="16">
        <f t="shared" si="455"/>
        <v>0</v>
      </c>
      <c r="AU380" s="2"/>
      <c r="AV380" s="2"/>
      <c r="AW380" s="2"/>
      <c r="AX380" s="2"/>
      <c r="AY380" s="9">
        <f t="shared" si="456"/>
        <v>0</v>
      </c>
      <c r="AZ380" s="31">
        <f t="shared" si="457"/>
        <v>0</v>
      </c>
      <c r="BA380" s="31">
        <f t="shared" si="426"/>
        <v>0</v>
      </c>
      <c r="BB380" s="10">
        <f t="shared" si="498"/>
        <v>0</v>
      </c>
      <c r="BC380" s="28">
        <f t="shared" si="458"/>
        <v>0</v>
      </c>
      <c r="BD380" s="10">
        <f t="shared" si="459"/>
        <v>0</v>
      </c>
      <c r="BE380" s="10">
        <f t="shared" si="499"/>
        <v>0</v>
      </c>
      <c r="BF380" s="44">
        <f t="shared" si="460"/>
        <v>0</v>
      </c>
      <c r="BG380" s="80">
        <f t="shared" si="461"/>
        <v>0</v>
      </c>
      <c r="BH380" s="118"/>
      <c r="BI380" s="9">
        <f t="shared" si="462"/>
        <v>0</v>
      </c>
      <c r="BJ380" s="28">
        <f t="shared" si="463"/>
        <v>0</v>
      </c>
      <c r="BK380" s="28">
        <f t="shared" si="464"/>
        <v>0</v>
      </c>
      <c r="BL380" s="28">
        <f t="shared" si="465"/>
        <v>0</v>
      </c>
      <c r="BM380" s="28">
        <f t="shared" si="466"/>
        <v>0</v>
      </c>
      <c r="BN380" s="28">
        <f t="shared" si="467"/>
        <v>0</v>
      </c>
      <c r="BO380" s="36">
        <f t="shared" si="468"/>
        <v>0</v>
      </c>
      <c r="BP380" s="80">
        <f t="shared" si="469"/>
        <v>0</v>
      </c>
      <c r="BQ380" s="9">
        <f t="shared" si="470"/>
        <v>0</v>
      </c>
      <c r="BR380" s="28">
        <f t="shared" si="471"/>
        <v>0</v>
      </c>
      <c r="BS380" s="28">
        <f t="shared" si="472"/>
        <v>0</v>
      </c>
      <c r="BT380" s="28">
        <f t="shared" si="473"/>
        <v>0</v>
      </c>
      <c r="BU380" s="28">
        <f t="shared" si="474"/>
        <v>0</v>
      </c>
      <c r="BV380" s="28">
        <f t="shared" si="475"/>
        <v>0</v>
      </c>
      <c r="BW380" s="36">
        <f t="shared" si="476"/>
        <v>0</v>
      </c>
      <c r="BX380" s="80">
        <f t="shared" si="477"/>
        <v>0</v>
      </c>
      <c r="BY380" s="9">
        <f t="shared" si="478"/>
        <v>0</v>
      </c>
      <c r="BZ380" s="28">
        <f t="shared" si="479"/>
        <v>0</v>
      </c>
      <c r="CA380" s="28">
        <f t="shared" si="480"/>
        <v>0</v>
      </c>
      <c r="CB380" s="28">
        <f t="shared" si="481"/>
        <v>0</v>
      </c>
      <c r="CC380" s="28">
        <f t="shared" si="482"/>
        <v>0</v>
      </c>
      <c r="CD380" s="28">
        <f t="shared" si="483"/>
        <v>0</v>
      </c>
      <c r="CE380" s="36">
        <f t="shared" si="484"/>
        <v>0</v>
      </c>
      <c r="CF380" s="80">
        <f t="shared" si="485"/>
        <v>0</v>
      </c>
      <c r="CG380" s="9">
        <f t="shared" si="486"/>
        <v>0</v>
      </c>
      <c r="CH380" s="28">
        <f t="shared" si="487"/>
        <v>0</v>
      </c>
      <c r="CI380" s="28">
        <f t="shared" si="488"/>
        <v>0</v>
      </c>
      <c r="CJ380" s="28">
        <f t="shared" si="489"/>
        <v>0</v>
      </c>
      <c r="CK380" s="28">
        <f t="shared" si="490"/>
        <v>0</v>
      </c>
      <c r="CL380" s="28">
        <f t="shared" si="491"/>
        <v>0</v>
      </c>
      <c r="CM380" s="36">
        <f t="shared" si="492"/>
        <v>0</v>
      </c>
      <c r="CN380" s="80">
        <f t="shared" si="493"/>
        <v>0</v>
      </c>
      <c r="CO380" s="9">
        <f t="shared" si="494"/>
        <v>0</v>
      </c>
      <c r="CP380" s="28">
        <f t="shared" si="495"/>
        <v>0</v>
      </c>
      <c r="CQ380" s="28">
        <f t="shared" si="417"/>
        <v>0</v>
      </c>
      <c r="CR380" s="28">
        <f t="shared" si="418"/>
        <v>0</v>
      </c>
      <c r="CS380" s="28">
        <f t="shared" si="419"/>
        <v>0</v>
      </c>
      <c r="CT380" s="28">
        <f t="shared" si="420"/>
        <v>0</v>
      </c>
      <c r="CU380" s="36">
        <f t="shared" si="421"/>
        <v>0</v>
      </c>
      <c r="CV380" s="122">
        <f t="shared" si="422"/>
        <v>0</v>
      </c>
      <c r="CW380" s="125">
        <f t="shared" si="423"/>
        <v>0</v>
      </c>
      <c r="CX380" s="138">
        <f t="shared" si="424"/>
        <v>0</v>
      </c>
    </row>
    <row r="381" spans="2:102" x14ac:dyDescent="0.3">
      <c r="B381" s="86">
        <v>354</v>
      </c>
      <c r="C381" s="155">
        <f t="shared" si="427"/>
        <v>0</v>
      </c>
      <c r="D381" s="10">
        <f t="shared" si="428"/>
        <v>0</v>
      </c>
      <c r="E381" s="10">
        <f t="shared" si="429"/>
        <v>0</v>
      </c>
      <c r="F381" s="10">
        <f t="shared" si="430"/>
        <v>0</v>
      </c>
      <c r="G381" s="10">
        <f t="shared" si="431"/>
        <v>0</v>
      </c>
      <c r="H381" s="10">
        <f t="shared" si="425"/>
        <v>0</v>
      </c>
      <c r="I381" s="146">
        <f t="shared" si="496"/>
        <v>0</v>
      </c>
      <c r="J381" s="147">
        <f t="shared" si="497"/>
        <v>0</v>
      </c>
      <c r="S381" s="86">
        <v>354</v>
      </c>
      <c r="T381" s="9">
        <f t="shared" si="432"/>
        <v>0</v>
      </c>
      <c r="U381" s="10">
        <f t="shared" si="433"/>
        <v>0</v>
      </c>
      <c r="V381" s="10">
        <f t="shared" si="434"/>
        <v>0</v>
      </c>
      <c r="W381" s="10">
        <f t="shared" si="435"/>
        <v>0</v>
      </c>
      <c r="X381" s="10">
        <f t="shared" si="436"/>
        <v>0</v>
      </c>
      <c r="Y381" s="10">
        <f t="shared" si="437"/>
        <v>0</v>
      </c>
      <c r="Z381" s="10">
        <f t="shared" si="438"/>
        <v>0</v>
      </c>
      <c r="AA381" s="16">
        <f t="shared" si="439"/>
        <v>0</v>
      </c>
      <c r="AB381" s="6"/>
      <c r="AC381" s="9">
        <f t="shared" si="440"/>
        <v>0</v>
      </c>
      <c r="AD381" s="10">
        <f t="shared" si="441"/>
        <v>0</v>
      </c>
      <c r="AE381" s="10">
        <f t="shared" si="442"/>
        <v>0</v>
      </c>
      <c r="AF381" s="10">
        <f t="shared" si="443"/>
        <v>0</v>
      </c>
      <c r="AG381" s="10">
        <f t="shared" si="444"/>
        <v>0</v>
      </c>
      <c r="AH381" s="10">
        <f t="shared" si="445"/>
        <v>0</v>
      </c>
      <c r="AI381" s="10">
        <f t="shared" si="446"/>
        <v>0</v>
      </c>
      <c r="AJ381" s="16">
        <f t="shared" si="447"/>
        <v>0</v>
      </c>
      <c r="AK381" s="6"/>
      <c r="AL381" s="9">
        <f t="shared" si="448"/>
        <v>0</v>
      </c>
      <c r="AM381" s="10">
        <f t="shared" si="449"/>
        <v>0</v>
      </c>
      <c r="AN381" s="10">
        <f t="shared" si="450"/>
        <v>0</v>
      </c>
      <c r="AO381" s="10">
        <f t="shared" si="451"/>
        <v>0</v>
      </c>
      <c r="AP381" s="10">
        <f t="shared" si="452"/>
        <v>0</v>
      </c>
      <c r="AQ381" s="10">
        <f t="shared" si="453"/>
        <v>0</v>
      </c>
      <c r="AR381" s="10">
        <f t="shared" si="454"/>
        <v>0</v>
      </c>
      <c r="AS381" s="16">
        <f t="shared" si="455"/>
        <v>0</v>
      </c>
      <c r="AU381" s="2"/>
      <c r="AV381" s="2"/>
      <c r="AW381" s="2"/>
      <c r="AX381" s="2"/>
      <c r="AY381" s="9">
        <f t="shared" si="456"/>
        <v>0</v>
      </c>
      <c r="AZ381" s="31">
        <f t="shared" si="457"/>
        <v>0</v>
      </c>
      <c r="BA381" s="31">
        <f t="shared" si="426"/>
        <v>0</v>
      </c>
      <c r="BB381" s="10">
        <f t="shared" si="498"/>
        <v>0</v>
      </c>
      <c r="BC381" s="28">
        <f t="shared" si="458"/>
        <v>0</v>
      </c>
      <c r="BD381" s="10">
        <f t="shared" si="459"/>
        <v>0</v>
      </c>
      <c r="BE381" s="10">
        <f t="shared" si="499"/>
        <v>0</v>
      </c>
      <c r="BF381" s="44">
        <f t="shared" si="460"/>
        <v>0</v>
      </c>
      <c r="BG381" s="80">
        <f t="shared" si="461"/>
        <v>0</v>
      </c>
      <c r="BH381" s="118"/>
      <c r="BI381" s="9">
        <f t="shared" si="462"/>
        <v>0</v>
      </c>
      <c r="BJ381" s="28">
        <f t="shared" si="463"/>
        <v>0</v>
      </c>
      <c r="BK381" s="28">
        <f t="shared" si="464"/>
        <v>0</v>
      </c>
      <c r="BL381" s="28">
        <f t="shared" si="465"/>
        <v>0</v>
      </c>
      <c r="BM381" s="28">
        <f t="shared" si="466"/>
        <v>0</v>
      </c>
      <c r="BN381" s="28">
        <f t="shared" si="467"/>
        <v>0</v>
      </c>
      <c r="BO381" s="36">
        <f t="shared" si="468"/>
        <v>0</v>
      </c>
      <c r="BP381" s="80">
        <f t="shared" si="469"/>
        <v>0</v>
      </c>
      <c r="BQ381" s="9">
        <f t="shared" si="470"/>
        <v>0</v>
      </c>
      <c r="BR381" s="28">
        <f t="shared" si="471"/>
        <v>0</v>
      </c>
      <c r="BS381" s="28">
        <f t="shared" si="472"/>
        <v>0</v>
      </c>
      <c r="BT381" s="28">
        <f t="shared" si="473"/>
        <v>0</v>
      </c>
      <c r="BU381" s="28">
        <f t="shared" si="474"/>
        <v>0</v>
      </c>
      <c r="BV381" s="28">
        <f t="shared" si="475"/>
        <v>0</v>
      </c>
      <c r="BW381" s="36">
        <f t="shared" si="476"/>
        <v>0</v>
      </c>
      <c r="BX381" s="80">
        <f t="shared" si="477"/>
        <v>0</v>
      </c>
      <c r="BY381" s="9">
        <f t="shared" si="478"/>
        <v>0</v>
      </c>
      <c r="BZ381" s="28">
        <f t="shared" si="479"/>
        <v>0</v>
      </c>
      <c r="CA381" s="28">
        <f t="shared" si="480"/>
        <v>0</v>
      </c>
      <c r="CB381" s="28">
        <f t="shared" si="481"/>
        <v>0</v>
      </c>
      <c r="CC381" s="28">
        <f t="shared" si="482"/>
        <v>0</v>
      </c>
      <c r="CD381" s="28">
        <f t="shared" si="483"/>
        <v>0</v>
      </c>
      <c r="CE381" s="36">
        <f t="shared" si="484"/>
        <v>0</v>
      </c>
      <c r="CF381" s="80">
        <f t="shared" si="485"/>
        <v>0</v>
      </c>
      <c r="CG381" s="9">
        <f t="shared" si="486"/>
        <v>0</v>
      </c>
      <c r="CH381" s="28">
        <f t="shared" si="487"/>
        <v>0</v>
      </c>
      <c r="CI381" s="28">
        <f t="shared" si="488"/>
        <v>0</v>
      </c>
      <c r="CJ381" s="28">
        <f t="shared" si="489"/>
        <v>0</v>
      </c>
      <c r="CK381" s="28">
        <f t="shared" si="490"/>
        <v>0</v>
      </c>
      <c r="CL381" s="28">
        <f t="shared" si="491"/>
        <v>0</v>
      </c>
      <c r="CM381" s="36">
        <f t="shared" si="492"/>
        <v>0</v>
      </c>
      <c r="CN381" s="80">
        <f t="shared" si="493"/>
        <v>0</v>
      </c>
      <c r="CO381" s="9">
        <f t="shared" si="494"/>
        <v>0</v>
      </c>
      <c r="CP381" s="28">
        <f t="shared" si="495"/>
        <v>0</v>
      </c>
      <c r="CQ381" s="28">
        <f t="shared" si="417"/>
        <v>0</v>
      </c>
      <c r="CR381" s="28">
        <f t="shared" si="418"/>
        <v>0</v>
      </c>
      <c r="CS381" s="28">
        <f t="shared" si="419"/>
        <v>0</v>
      </c>
      <c r="CT381" s="28">
        <f t="shared" si="420"/>
        <v>0</v>
      </c>
      <c r="CU381" s="36">
        <f t="shared" si="421"/>
        <v>0</v>
      </c>
      <c r="CV381" s="122">
        <f t="shared" si="422"/>
        <v>0</v>
      </c>
      <c r="CW381" s="125">
        <f t="shared" si="423"/>
        <v>0</v>
      </c>
      <c r="CX381" s="138">
        <f t="shared" si="424"/>
        <v>0</v>
      </c>
    </row>
    <row r="382" spans="2:102" x14ac:dyDescent="0.3">
      <c r="B382" s="86">
        <v>355</v>
      </c>
      <c r="C382" s="155">
        <f t="shared" si="427"/>
        <v>0</v>
      </c>
      <c r="D382" s="10">
        <f t="shared" si="428"/>
        <v>0</v>
      </c>
      <c r="E382" s="10">
        <f t="shared" si="429"/>
        <v>0</v>
      </c>
      <c r="F382" s="10">
        <f t="shared" si="430"/>
        <v>0</v>
      </c>
      <c r="G382" s="10">
        <f t="shared" si="431"/>
        <v>0</v>
      </c>
      <c r="H382" s="10">
        <f t="shared" si="425"/>
        <v>0</v>
      </c>
      <c r="I382" s="146">
        <f t="shared" si="496"/>
        <v>0</v>
      </c>
      <c r="J382" s="147">
        <f t="shared" si="497"/>
        <v>0</v>
      </c>
      <c r="S382" s="86">
        <v>355</v>
      </c>
      <c r="T382" s="9">
        <f t="shared" si="432"/>
        <v>0</v>
      </c>
      <c r="U382" s="10">
        <f t="shared" si="433"/>
        <v>0</v>
      </c>
      <c r="V382" s="10">
        <f t="shared" si="434"/>
        <v>0</v>
      </c>
      <c r="W382" s="10">
        <f t="shared" si="435"/>
        <v>0</v>
      </c>
      <c r="X382" s="10">
        <f t="shared" si="436"/>
        <v>0</v>
      </c>
      <c r="Y382" s="10">
        <f t="shared" si="437"/>
        <v>0</v>
      </c>
      <c r="Z382" s="10">
        <f t="shared" si="438"/>
        <v>0</v>
      </c>
      <c r="AA382" s="16">
        <f t="shared" si="439"/>
        <v>0</v>
      </c>
      <c r="AB382" s="6"/>
      <c r="AC382" s="9">
        <f t="shared" si="440"/>
        <v>0</v>
      </c>
      <c r="AD382" s="10">
        <f t="shared" si="441"/>
        <v>0</v>
      </c>
      <c r="AE382" s="10">
        <f t="shared" si="442"/>
        <v>0</v>
      </c>
      <c r="AF382" s="10">
        <f t="shared" si="443"/>
        <v>0</v>
      </c>
      <c r="AG382" s="10">
        <f t="shared" si="444"/>
        <v>0</v>
      </c>
      <c r="AH382" s="10">
        <f t="shared" si="445"/>
        <v>0</v>
      </c>
      <c r="AI382" s="10">
        <f t="shared" si="446"/>
        <v>0</v>
      </c>
      <c r="AJ382" s="16">
        <f t="shared" si="447"/>
        <v>0</v>
      </c>
      <c r="AK382" s="6"/>
      <c r="AL382" s="9">
        <f t="shared" si="448"/>
        <v>0</v>
      </c>
      <c r="AM382" s="10">
        <f t="shared" si="449"/>
        <v>0</v>
      </c>
      <c r="AN382" s="10">
        <f t="shared" si="450"/>
        <v>0</v>
      </c>
      <c r="AO382" s="10">
        <f t="shared" si="451"/>
        <v>0</v>
      </c>
      <c r="AP382" s="10">
        <f t="shared" si="452"/>
        <v>0</v>
      </c>
      <c r="AQ382" s="10">
        <f t="shared" si="453"/>
        <v>0</v>
      </c>
      <c r="AR382" s="10">
        <f t="shared" si="454"/>
        <v>0</v>
      </c>
      <c r="AS382" s="16">
        <f t="shared" si="455"/>
        <v>0</v>
      </c>
      <c r="AU382" s="2"/>
      <c r="AV382" s="2"/>
      <c r="AW382" s="2"/>
      <c r="AX382" s="2"/>
      <c r="AY382" s="9">
        <f t="shared" si="456"/>
        <v>0</v>
      </c>
      <c r="AZ382" s="31">
        <f t="shared" si="457"/>
        <v>0</v>
      </c>
      <c r="BA382" s="31">
        <f t="shared" si="426"/>
        <v>0</v>
      </c>
      <c r="BB382" s="10">
        <f t="shared" si="498"/>
        <v>0</v>
      </c>
      <c r="BC382" s="28">
        <f t="shared" si="458"/>
        <v>0</v>
      </c>
      <c r="BD382" s="10">
        <f t="shared" si="459"/>
        <v>0</v>
      </c>
      <c r="BE382" s="10">
        <f t="shared" si="499"/>
        <v>0</v>
      </c>
      <c r="BF382" s="44">
        <f t="shared" si="460"/>
        <v>0</v>
      </c>
      <c r="BG382" s="80">
        <f t="shared" si="461"/>
        <v>0</v>
      </c>
      <c r="BH382" s="118"/>
      <c r="BI382" s="9">
        <f t="shared" si="462"/>
        <v>0</v>
      </c>
      <c r="BJ382" s="28">
        <f t="shared" si="463"/>
        <v>0</v>
      </c>
      <c r="BK382" s="28">
        <f t="shared" si="464"/>
        <v>0</v>
      </c>
      <c r="BL382" s="28">
        <f t="shared" si="465"/>
        <v>0</v>
      </c>
      <c r="BM382" s="28">
        <f t="shared" si="466"/>
        <v>0</v>
      </c>
      <c r="BN382" s="28">
        <f t="shared" si="467"/>
        <v>0</v>
      </c>
      <c r="BO382" s="36">
        <f t="shared" si="468"/>
        <v>0</v>
      </c>
      <c r="BP382" s="80">
        <f t="shared" si="469"/>
        <v>0</v>
      </c>
      <c r="BQ382" s="9">
        <f t="shared" si="470"/>
        <v>0</v>
      </c>
      <c r="BR382" s="28">
        <f t="shared" si="471"/>
        <v>0</v>
      </c>
      <c r="BS382" s="28">
        <f t="shared" si="472"/>
        <v>0</v>
      </c>
      <c r="BT382" s="28">
        <f t="shared" si="473"/>
        <v>0</v>
      </c>
      <c r="BU382" s="28">
        <f t="shared" si="474"/>
        <v>0</v>
      </c>
      <c r="BV382" s="28">
        <f t="shared" si="475"/>
        <v>0</v>
      </c>
      <c r="BW382" s="36">
        <f t="shared" si="476"/>
        <v>0</v>
      </c>
      <c r="BX382" s="80">
        <f t="shared" si="477"/>
        <v>0</v>
      </c>
      <c r="BY382" s="9">
        <f t="shared" si="478"/>
        <v>0</v>
      </c>
      <c r="BZ382" s="28">
        <f t="shared" si="479"/>
        <v>0</v>
      </c>
      <c r="CA382" s="28">
        <f t="shared" si="480"/>
        <v>0</v>
      </c>
      <c r="CB382" s="28">
        <f t="shared" si="481"/>
        <v>0</v>
      </c>
      <c r="CC382" s="28">
        <f t="shared" si="482"/>
        <v>0</v>
      </c>
      <c r="CD382" s="28">
        <f t="shared" si="483"/>
        <v>0</v>
      </c>
      <c r="CE382" s="36">
        <f t="shared" si="484"/>
        <v>0</v>
      </c>
      <c r="CF382" s="80">
        <f t="shared" si="485"/>
        <v>0</v>
      </c>
      <c r="CG382" s="9">
        <f t="shared" si="486"/>
        <v>0</v>
      </c>
      <c r="CH382" s="28">
        <f t="shared" si="487"/>
        <v>0</v>
      </c>
      <c r="CI382" s="28">
        <f t="shared" si="488"/>
        <v>0</v>
      </c>
      <c r="CJ382" s="28">
        <f t="shared" si="489"/>
        <v>0</v>
      </c>
      <c r="CK382" s="28">
        <f t="shared" si="490"/>
        <v>0</v>
      </c>
      <c r="CL382" s="28">
        <f t="shared" si="491"/>
        <v>0</v>
      </c>
      <c r="CM382" s="36">
        <f t="shared" si="492"/>
        <v>0</v>
      </c>
      <c r="CN382" s="80">
        <f t="shared" si="493"/>
        <v>0</v>
      </c>
      <c r="CO382" s="9">
        <f t="shared" si="494"/>
        <v>0</v>
      </c>
      <c r="CP382" s="28">
        <f t="shared" si="495"/>
        <v>0</v>
      </c>
      <c r="CQ382" s="28">
        <f t="shared" ref="CQ382:CQ387" si="500">IF($S382&gt;$CO$24,0,IF($AT$22=1,TRUNC($CP$24*$P$10*$N$10/12,2)+TRUNC($CP$24*$Q$10*$O$10/12,2),IF($AT$22=2,TRUNC(CU381*$P$10*$N$10/12,2)+TRUNC(CU381*$Q$10*$O$10/12,2),TRUNC(CU381*$P$10*$N$10/12,2)+TRUNC(CU381*$Q$10*$O$10/12,2))))</f>
        <v>0</v>
      </c>
      <c r="CR382" s="28">
        <f t="shared" ref="CR382:CR387" si="501">IF($S382&gt;$F$402,0,IF($AT$22&lt;&gt;3,CW382,IF(CO382=$CO$24,CT382+CS382,CP382-CQ382)))</f>
        <v>0</v>
      </c>
      <c r="CS382" s="28">
        <f t="shared" ref="CS382:CS387" si="502">IF($S382&gt;$CO$24,0,CU381*$CQ$24/12)</f>
        <v>0</v>
      </c>
      <c r="CT382" s="28">
        <f t="shared" ref="CT382:CT387" si="503">IF($S382&gt;$CO$24,0,(IF(CO382=$CO$24,CU381,CR382-CS382)))</f>
        <v>0</v>
      </c>
      <c r="CU382" s="36">
        <f t="shared" ref="CU382:CU387" si="504">IF($S382&gt;$CO$24,0,CU381-CT382)</f>
        <v>0</v>
      </c>
      <c r="CV382" s="122">
        <f t="shared" ref="CV382:CV387" si="505">IF($AT$22=2,CQ382*((1+($CQ$24/12))^(-CO382)),0)</f>
        <v>0</v>
      </c>
      <c r="CW382" s="125">
        <f t="shared" ref="CW382:CW387" si="506">IF($S382&gt;$F$402,0,IF($AT$22&lt;&gt;2,$H$402-U382-AD382-AM382-BB382-BJ382-BR382-BZ382-CH382,$H$402-U382-AD382-AM382-BB382-BJ382-BR382-BZ382-CH382-CQ382))</f>
        <v>0</v>
      </c>
      <c r="CX382" s="138">
        <f t="shared" ref="CX382:CX387" si="507">U382+AD382+AM382+BB382+BJ382+BR382+BZ382+CH382+CP382</f>
        <v>0</v>
      </c>
    </row>
    <row r="383" spans="2:102" x14ac:dyDescent="0.3">
      <c r="B383" s="86">
        <v>356</v>
      </c>
      <c r="C383" s="155">
        <f t="shared" si="427"/>
        <v>0</v>
      </c>
      <c r="D383" s="10">
        <f t="shared" si="428"/>
        <v>0</v>
      </c>
      <c r="E383" s="10">
        <f t="shared" si="429"/>
        <v>0</v>
      </c>
      <c r="F383" s="10">
        <f t="shared" si="430"/>
        <v>0</v>
      </c>
      <c r="G383" s="10">
        <f t="shared" si="431"/>
        <v>0</v>
      </c>
      <c r="H383" s="10">
        <f t="shared" si="425"/>
        <v>0</v>
      </c>
      <c r="I383" s="146">
        <f t="shared" si="496"/>
        <v>0</v>
      </c>
      <c r="J383" s="147">
        <f t="shared" si="497"/>
        <v>0</v>
      </c>
      <c r="S383" s="86">
        <v>356</v>
      </c>
      <c r="T383" s="9">
        <f t="shared" si="432"/>
        <v>0</v>
      </c>
      <c r="U383" s="10">
        <f t="shared" si="433"/>
        <v>0</v>
      </c>
      <c r="V383" s="10">
        <f t="shared" si="434"/>
        <v>0</v>
      </c>
      <c r="W383" s="10">
        <f t="shared" si="435"/>
        <v>0</v>
      </c>
      <c r="X383" s="10">
        <f t="shared" si="436"/>
        <v>0</v>
      </c>
      <c r="Y383" s="10">
        <f t="shared" si="437"/>
        <v>0</v>
      </c>
      <c r="Z383" s="10">
        <f t="shared" si="438"/>
        <v>0</v>
      </c>
      <c r="AA383" s="16">
        <f t="shared" si="439"/>
        <v>0</v>
      </c>
      <c r="AB383" s="6"/>
      <c r="AC383" s="9">
        <f t="shared" si="440"/>
        <v>0</v>
      </c>
      <c r="AD383" s="10">
        <f t="shared" si="441"/>
        <v>0</v>
      </c>
      <c r="AE383" s="10">
        <f t="shared" si="442"/>
        <v>0</v>
      </c>
      <c r="AF383" s="10">
        <f t="shared" si="443"/>
        <v>0</v>
      </c>
      <c r="AG383" s="10">
        <f t="shared" si="444"/>
        <v>0</v>
      </c>
      <c r="AH383" s="10">
        <f t="shared" si="445"/>
        <v>0</v>
      </c>
      <c r="AI383" s="10">
        <f t="shared" si="446"/>
        <v>0</v>
      </c>
      <c r="AJ383" s="16">
        <f t="shared" si="447"/>
        <v>0</v>
      </c>
      <c r="AK383" s="6"/>
      <c r="AL383" s="9">
        <f t="shared" si="448"/>
        <v>0</v>
      </c>
      <c r="AM383" s="10">
        <f t="shared" si="449"/>
        <v>0</v>
      </c>
      <c r="AN383" s="10">
        <f t="shared" si="450"/>
        <v>0</v>
      </c>
      <c r="AO383" s="10">
        <f t="shared" si="451"/>
        <v>0</v>
      </c>
      <c r="AP383" s="10">
        <f t="shared" si="452"/>
        <v>0</v>
      </c>
      <c r="AQ383" s="10">
        <f t="shared" si="453"/>
        <v>0</v>
      </c>
      <c r="AR383" s="10">
        <f t="shared" si="454"/>
        <v>0</v>
      </c>
      <c r="AS383" s="16">
        <f t="shared" si="455"/>
        <v>0</v>
      </c>
      <c r="AU383" s="2"/>
      <c r="AV383" s="2"/>
      <c r="AW383" s="2"/>
      <c r="AX383" s="2"/>
      <c r="AY383" s="9">
        <f t="shared" si="456"/>
        <v>0</v>
      </c>
      <c r="AZ383" s="31">
        <f t="shared" si="457"/>
        <v>0</v>
      </c>
      <c r="BA383" s="31">
        <f t="shared" si="426"/>
        <v>0</v>
      </c>
      <c r="BB383" s="10">
        <f t="shared" si="498"/>
        <v>0</v>
      </c>
      <c r="BC383" s="28">
        <f t="shared" si="458"/>
        <v>0</v>
      </c>
      <c r="BD383" s="10">
        <f t="shared" si="459"/>
        <v>0</v>
      </c>
      <c r="BE383" s="10">
        <f t="shared" si="499"/>
        <v>0</v>
      </c>
      <c r="BF383" s="44">
        <f t="shared" si="460"/>
        <v>0</v>
      </c>
      <c r="BG383" s="80">
        <f t="shared" si="461"/>
        <v>0</v>
      </c>
      <c r="BH383" s="118"/>
      <c r="BI383" s="9">
        <f t="shared" si="462"/>
        <v>0</v>
      </c>
      <c r="BJ383" s="28">
        <f t="shared" si="463"/>
        <v>0</v>
      </c>
      <c r="BK383" s="28">
        <f t="shared" si="464"/>
        <v>0</v>
      </c>
      <c r="BL383" s="28">
        <f t="shared" si="465"/>
        <v>0</v>
      </c>
      <c r="BM383" s="28">
        <f t="shared" si="466"/>
        <v>0</v>
      </c>
      <c r="BN383" s="28">
        <f t="shared" si="467"/>
        <v>0</v>
      </c>
      <c r="BO383" s="36">
        <f t="shared" si="468"/>
        <v>0</v>
      </c>
      <c r="BP383" s="80">
        <f t="shared" si="469"/>
        <v>0</v>
      </c>
      <c r="BQ383" s="9">
        <f t="shared" si="470"/>
        <v>0</v>
      </c>
      <c r="BR383" s="28">
        <f t="shared" si="471"/>
        <v>0</v>
      </c>
      <c r="BS383" s="28">
        <f t="shared" si="472"/>
        <v>0</v>
      </c>
      <c r="BT383" s="28">
        <f t="shared" si="473"/>
        <v>0</v>
      </c>
      <c r="BU383" s="28">
        <f t="shared" si="474"/>
        <v>0</v>
      </c>
      <c r="BV383" s="28">
        <f t="shared" si="475"/>
        <v>0</v>
      </c>
      <c r="BW383" s="36">
        <f t="shared" si="476"/>
        <v>0</v>
      </c>
      <c r="BX383" s="80">
        <f t="shared" si="477"/>
        <v>0</v>
      </c>
      <c r="BY383" s="9">
        <f t="shared" si="478"/>
        <v>0</v>
      </c>
      <c r="BZ383" s="28">
        <f t="shared" si="479"/>
        <v>0</v>
      </c>
      <c r="CA383" s="28">
        <f t="shared" si="480"/>
        <v>0</v>
      </c>
      <c r="CB383" s="28">
        <f t="shared" si="481"/>
        <v>0</v>
      </c>
      <c r="CC383" s="28">
        <f t="shared" si="482"/>
        <v>0</v>
      </c>
      <c r="CD383" s="28">
        <f t="shared" si="483"/>
        <v>0</v>
      </c>
      <c r="CE383" s="36">
        <f t="shared" si="484"/>
        <v>0</v>
      </c>
      <c r="CF383" s="80">
        <f t="shared" si="485"/>
        <v>0</v>
      </c>
      <c r="CG383" s="9">
        <f t="shared" si="486"/>
        <v>0</v>
      </c>
      <c r="CH383" s="28">
        <f t="shared" si="487"/>
        <v>0</v>
      </c>
      <c r="CI383" s="28">
        <f t="shared" si="488"/>
        <v>0</v>
      </c>
      <c r="CJ383" s="28">
        <f t="shared" si="489"/>
        <v>0</v>
      </c>
      <c r="CK383" s="28">
        <f t="shared" si="490"/>
        <v>0</v>
      </c>
      <c r="CL383" s="28">
        <f t="shared" si="491"/>
        <v>0</v>
      </c>
      <c r="CM383" s="36">
        <f t="shared" si="492"/>
        <v>0</v>
      </c>
      <c r="CN383" s="80">
        <f t="shared" si="493"/>
        <v>0</v>
      </c>
      <c r="CO383" s="9">
        <f t="shared" si="494"/>
        <v>0</v>
      </c>
      <c r="CP383" s="28">
        <f t="shared" si="495"/>
        <v>0</v>
      </c>
      <c r="CQ383" s="28">
        <f t="shared" si="500"/>
        <v>0</v>
      </c>
      <c r="CR383" s="28">
        <f t="shared" si="501"/>
        <v>0</v>
      </c>
      <c r="CS383" s="28">
        <f t="shared" si="502"/>
        <v>0</v>
      </c>
      <c r="CT383" s="28">
        <f t="shared" si="503"/>
        <v>0</v>
      </c>
      <c r="CU383" s="36">
        <f t="shared" si="504"/>
        <v>0</v>
      </c>
      <c r="CV383" s="122">
        <f t="shared" si="505"/>
        <v>0</v>
      </c>
      <c r="CW383" s="125">
        <f t="shared" si="506"/>
        <v>0</v>
      </c>
      <c r="CX383" s="138">
        <f t="shared" si="507"/>
        <v>0</v>
      </c>
    </row>
    <row r="384" spans="2:102" x14ac:dyDescent="0.3">
      <c r="B384" s="86">
        <v>357</v>
      </c>
      <c r="C384" s="155">
        <f t="shared" si="427"/>
        <v>0</v>
      </c>
      <c r="D384" s="10">
        <f t="shared" si="428"/>
        <v>0</v>
      </c>
      <c r="E384" s="10">
        <f t="shared" si="429"/>
        <v>0</v>
      </c>
      <c r="F384" s="10">
        <f t="shared" si="430"/>
        <v>0</v>
      </c>
      <c r="G384" s="10">
        <f t="shared" si="431"/>
        <v>0</v>
      </c>
      <c r="H384" s="10">
        <f t="shared" si="425"/>
        <v>0</v>
      </c>
      <c r="I384" s="146">
        <f t="shared" si="496"/>
        <v>0</v>
      </c>
      <c r="J384" s="147">
        <f t="shared" si="497"/>
        <v>0</v>
      </c>
      <c r="S384" s="86">
        <v>357</v>
      </c>
      <c r="T384" s="9">
        <f t="shared" si="432"/>
        <v>0</v>
      </c>
      <c r="U384" s="10">
        <f t="shared" si="433"/>
        <v>0</v>
      </c>
      <c r="V384" s="10">
        <f t="shared" si="434"/>
        <v>0</v>
      </c>
      <c r="W384" s="10">
        <f t="shared" si="435"/>
        <v>0</v>
      </c>
      <c r="X384" s="10">
        <f t="shared" si="436"/>
        <v>0</v>
      </c>
      <c r="Y384" s="10">
        <f t="shared" si="437"/>
        <v>0</v>
      </c>
      <c r="Z384" s="10">
        <f t="shared" si="438"/>
        <v>0</v>
      </c>
      <c r="AA384" s="16">
        <f t="shared" si="439"/>
        <v>0</v>
      </c>
      <c r="AB384" s="6"/>
      <c r="AC384" s="9">
        <f t="shared" si="440"/>
        <v>0</v>
      </c>
      <c r="AD384" s="10">
        <f t="shared" si="441"/>
        <v>0</v>
      </c>
      <c r="AE384" s="10">
        <f t="shared" si="442"/>
        <v>0</v>
      </c>
      <c r="AF384" s="10">
        <f t="shared" si="443"/>
        <v>0</v>
      </c>
      <c r="AG384" s="10">
        <f t="shared" si="444"/>
        <v>0</v>
      </c>
      <c r="AH384" s="10">
        <f t="shared" si="445"/>
        <v>0</v>
      </c>
      <c r="AI384" s="10">
        <f t="shared" si="446"/>
        <v>0</v>
      </c>
      <c r="AJ384" s="16">
        <f t="shared" si="447"/>
        <v>0</v>
      </c>
      <c r="AK384" s="6"/>
      <c r="AL384" s="9">
        <f t="shared" si="448"/>
        <v>0</v>
      </c>
      <c r="AM384" s="10">
        <f t="shared" si="449"/>
        <v>0</v>
      </c>
      <c r="AN384" s="10">
        <f t="shared" si="450"/>
        <v>0</v>
      </c>
      <c r="AO384" s="10">
        <f t="shared" si="451"/>
        <v>0</v>
      </c>
      <c r="AP384" s="10">
        <f t="shared" si="452"/>
        <v>0</v>
      </c>
      <c r="AQ384" s="10">
        <f t="shared" si="453"/>
        <v>0</v>
      </c>
      <c r="AR384" s="10">
        <f t="shared" si="454"/>
        <v>0</v>
      </c>
      <c r="AS384" s="16">
        <f t="shared" si="455"/>
        <v>0</v>
      </c>
      <c r="AU384" s="2"/>
      <c r="AV384" s="2"/>
      <c r="AW384" s="2"/>
      <c r="AX384" s="2"/>
      <c r="AY384" s="9">
        <f t="shared" si="456"/>
        <v>0</v>
      </c>
      <c r="AZ384" s="31">
        <f t="shared" si="457"/>
        <v>0</v>
      </c>
      <c r="BA384" s="31">
        <f t="shared" si="426"/>
        <v>0</v>
      </c>
      <c r="BB384" s="10">
        <f t="shared" si="498"/>
        <v>0</v>
      </c>
      <c r="BC384" s="28">
        <f t="shared" si="458"/>
        <v>0</v>
      </c>
      <c r="BD384" s="10">
        <f t="shared" si="459"/>
        <v>0</v>
      </c>
      <c r="BE384" s="10">
        <f t="shared" si="499"/>
        <v>0</v>
      </c>
      <c r="BF384" s="44">
        <f t="shared" si="460"/>
        <v>0</v>
      </c>
      <c r="BG384" s="80">
        <f t="shared" si="461"/>
        <v>0</v>
      </c>
      <c r="BH384" s="118"/>
      <c r="BI384" s="9">
        <f t="shared" si="462"/>
        <v>0</v>
      </c>
      <c r="BJ384" s="28">
        <f t="shared" si="463"/>
        <v>0</v>
      </c>
      <c r="BK384" s="28">
        <f t="shared" si="464"/>
        <v>0</v>
      </c>
      <c r="BL384" s="28">
        <f t="shared" si="465"/>
        <v>0</v>
      </c>
      <c r="BM384" s="28">
        <f t="shared" si="466"/>
        <v>0</v>
      </c>
      <c r="BN384" s="28">
        <f t="shared" si="467"/>
        <v>0</v>
      </c>
      <c r="BO384" s="36">
        <f t="shared" si="468"/>
        <v>0</v>
      </c>
      <c r="BP384" s="80">
        <f t="shared" si="469"/>
        <v>0</v>
      </c>
      <c r="BQ384" s="9">
        <f t="shared" si="470"/>
        <v>0</v>
      </c>
      <c r="BR384" s="28">
        <f t="shared" si="471"/>
        <v>0</v>
      </c>
      <c r="BS384" s="28">
        <f t="shared" si="472"/>
        <v>0</v>
      </c>
      <c r="BT384" s="28">
        <f t="shared" si="473"/>
        <v>0</v>
      </c>
      <c r="BU384" s="28">
        <f t="shared" si="474"/>
        <v>0</v>
      </c>
      <c r="BV384" s="28">
        <f t="shared" si="475"/>
        <v>0</v>
      </c>
      <c r="BW384" s="36">
        <f t="shared" si="476"/>
        <v>0</v>
      </c>
      <c r="BX384" s="80">
        <f t="shared" si="477"/>
        <v>0</v>
      </c>
      <c r="BY384" s="9">
        <f t="shared" si="478"/>
        <v>0</v>
      </c>
      <c r="BZ384" s="28">
        <f t="shared" si="479"/>
        <v>0</v>
      </c>
      <c r="CA384" s="28">
        <f t="shared" si="480"/>
        <v>0</v>
      </c>
      <c r="CB384" s="28">
        <f t="shared" si="481"/>
        <v>0</v>
      </c>
      <c r="CC384" s="28">
        <f t="shared" si="482"/>
        <v>0</v>
      </c>
      <c r="CD384" s="28">
        <f t="shared" si="483"/>
        <v>0</v>
      </c>
      <c r="CE384" s="36">
        <f t="shared" si="484"/>
        <v>0</v>
      </c>
      <c r="CF384" s="80">
        <f t="shared" si="485"/>
        <v>0</v>
      </c>
      <c r="CG384" s="9">
        <f t="shared" si="486"/>
        <v>0</v>
      </c>
      <c r="CH384" s="28">
        <f t="shared" si="487"/>
        <v>0</v>
      </c>
      <c r="CI384" s="28">
        <f t="shared" si="488"/>
        <v>0</v>
      </c>
      <c r="CJ384" s="28">
        <f t="shared" si="489"/>
        <v>0</v>
      </c>
      <c r="CK384" s="28">
        <f t="shared" si="490"/>
        <v>0</v>
      </c>
      <c r="CL384" s="28">
        <f t="shared" si="491"/>
        <v>0</v>
      </c>
      <c r="CM384" s="36">
        <f t="shared" si="492"/>
        <v>0</v>
      </c>
      <c r="CN384" s="80">
        <f t="shared" si="493"/>
        <v>0</v>
      </c>
      <c r="CO384" s="9">
        <f t="shared" si="494"/>
        <v>0</v>
      </c>
      <c r="CP384" s="28">
        <f t="shared" si="495"/>
        <v>0</v>
      </c>
      <c r="CQ384" s="28">
        <f t="shared" si="500"/>
        <v>0</v>
      </c>
      <c r="CR384" s="28">
        <f t="shared" si="501"/>
        <v>0</v>
      </c>
      <c r="CS384" s="28">
        <f t="shared" si="502"/>
        <v>0</v>
      </c>
      <c r="CT384" s="28">
        <f t="shared" si="503"/>
        <v>0</v>
      </c>
      <c r="CU384" s="36">
        <f t="shared" si="504"/>
        <v>0</v>
      </c>
      <c r="CV384" s="122">
        <f t="shared" si="505"/>
        <v>0</v>
      </c>
      <c r="CW384" s="125">
        <f t="shared" si="506"/>
        <v>0</v>
      </c>
      <c r="CX384" s="138">
        <f t="shared" si="507"/>
        <v>0</v>
      </c>
    </row>
    <row r="385" spans="2:102" x14ac:dyDescent="0.3">
      <c r="B385" s="86">
        <v>358</v>
      </c>
      <c r="C385" s="155">
        <f t="shared" si="427"/>
        <v>0</v>
      </c>
      <c r="D385" s="10">
        <f t="shared" si="428"/>
        <v>0</v>
      </c>
      <c r="E385" s="10">
        <f t="shared" si="429"/>
        <v>0</v>
      </c>
      <c r="F385" s="10">
        <f t="shared" si="430"/>
        <v>0</v>
      </c>
      <c r="G385" s="10">
        <f t="shared" si="431"/>
        <v>0</v>
      </c>
      <c r="H385" s="10">
        <f t="shared" si="425"/>
        <v>0</v>
      </c>
      <c r="I385" s="146">
        <f t="shared" si="496"/>
        <v>0</v>
      </c>
      <c r="J385" s="147">
        <f t="shared" si="497"/>
        <v>0</v>
      </c>
      <c r="S385" s="86">
        <v>358</v>
      </c>
      <c r="T385" s="9">
        <f t="shared" si="432"/>
        <v>0</v>
      </c>
      <c r="U385" s="10">
        <f t="shared" si="433"/>
        <v>0</v>
      </c>
      <c r="V385" s="10">
        <f t="shared" si="434"/>
        <v>0</v>
      </c>
      <c r="W385" s="10">
        <f t="shared" si="435"/>
        <v>0</v>
      </c>
      <c r="X385" s="10">
        <f t="shared" si="436"/>
        <v>0</v>
      </c>
      <c r="Y385" s="10">
        <f t="shared" si="437"/>
        <v>0</v>
      </c>
      <c r="Z385" s="10">
        <f t="shared" si="438"/>
        <v>0</v>
      </c>
      <c r="AA385" s="16">
        <f t="shared" si="439"/>
        <v>0</v>
      </c>
      <c r="AB385" s="6"/>
      <c r="AC385" s="9">
        <f t="shared" si="440"/>
        <v>0</v>
      </c>
      <c r="AD385" s="10">
        <f t="shared" si="441"/>
        <v>0</v>
      </c>
      <c r="AE385" s="10">
        <f t="shared" si="442"/>
        <v>0</v>
      </c>
      <c r="AF385" s="10">
        <f t="shared" si="443"/>
        <v>0</v>
      </c>
      <c r="AG385" s="10">
        <f t="shared" si="444"/>
        <v>0</v>
      </c>
      <c r="AH385" s="10">
        <f t="shared" si="445"/>
        <v>0</v>
      </c>
      <c r="AI385" s="10">
        <f t="shared" si="446"/>
        <v>0</v>
      </c>
      <c r="AJ385" s="16">
        <f t="shared" si="447"/>
        <v>0</v>
      </c>
      <c r="AK385" s="6"/>
      <c r="AL385" s="9">
        <f t="shared" si="448"/>
        <v>0</v>
      </c>
      <c r="AM385" s="10">
        <f t="shared" si="449"/>
        <v>0</v>
      </c>
      <c r="AN385" s="10">
        <f t="shared" si="450"/>
        <v>0</v>
      </c>
      <c r="AO385" s="10">
        <f t="shared" si="451"/>
        <v>0</v>
      </c>
      <c r="AP385" s="10">
        <f t="shared" si="452"/>
        <v>0</v>
      </c>
      <c r="AQ385" s="10">
        <f t="shared" si="453"/>
        <v>0</v>
      </c>
      <c r="AR385" s="10">
        <f t="shared" si="454"/>
        <v>0</v>
      </c>
      <c r="AS385" s="16">
        <f t="shared" si="455"/>
        <v>0</v>
      </c>
      <c r="AU385" s="2"/>
      <c r="AV385" s="2"/>
      <c r="AW385" s="2"/>
      <c r="AX385" s="2"/>
      <c r="AY385" s="9">
        <f t="shared" si="456"/>
        <v>0</v>
      </c>
      <c r="AZ385" s="31">
        <f t="shared" si="457"/>
        <v>0</v>
      </c>
      <c r="BA385" s="31">
        <f t="shared" si="426"/>
        <v>0</v>
      </c>
      <c r="BB385" s="10">
        <f t="shared" si="498"/>
        <v>0</v>
      </c>
      <c r="BC385" s="28">
        <f t="shared" si="458"/>
        <v>0</v>
      </c>
      <c r="BD385" s="10">
        <f t="shared" si="459"/>
        <v>0</v>
      </c>
      <c r="BE385" s="10">
        <f t="shared" si="499"/>
        <v>0</v>
      </c>
      <c r="BF385" s="44">
        <f t="shared" si="460"/>
        <v>0</v>
      </c>
      <c r="BG385" s="80">
        <f t="shared" si="461"/>
        <v>0</v>
      </c>
      <c r="BH385" s="118"/>
      <c r="BI385" s="9">
        <f t="shared" si="462"/>
        <v>0</v>
      </c>
      <c r="BJ385" s="28">
        <f t="shared" si="463"/>
        <v>0</v>
      </c>
      <c r="BK385" s="28">
        <f t="shared" si="464"/>
        <v>0</v>
      </c>
      <c r="BL385" s="28">
        <f t="shared" si="465"/>
        <v>0</v>
      </c>
      <c r="BM385" s="28">
        <f t="shared" si="466"/>
        <v>0</v>
      </c>
      <c r="BN385" s="28">
        <f t="shared" si="467"/>
        <v>0</v>
      </c>
      <c r="BO385" s="36">
        <f t="shared" si="468"/>
        <v>0</v>
      </c>
      <c r="BP385" s="80">
        <f t="shared" si="469"/>
        <v>0</v>
      </c>
      <c r="BQ385" s="9">
        <f t="shared" si="470"/>
        <v>0</v>
      </c>
      <c r="BR385" s="28">
        <f t="shared" si="471"/>
        <v>0</v>
      </c>
      <c r="BS385" s="28">
        <f t="shared" si="472"/>
        <v>0</v>
      </c>
      <c r="BT385" s="28">
        <f t="shared" si="473"/>
        <v>0</v>
      </c>
      <c r="BU385" s="28">
        <f t="shared" si="474"/>
        <v>0</v>
      </c>
      <c r="BV385" s="28">
        <f t="shared" si="475"/>
        <v>0</v>
      </c>
      <c r="BW385" s="36">
        <f t="shared" si="476"/>
        <v>0</v>
      </c>
      <c r="BX385" s="80">
        <f t="shared" si="477"/>
        <v>0</v>
      </c>
      <c r="BY385" s="9">
        <f t="shared" si="478"/>
        <v>0</v>
      </c>
      <c r="BZ385" s="28">
        <f t="shared" si="479"/>
        <v>0</v>
      </c>
      <c r="CA385" s="28">
        <f t="shared" si="480"/>
        <v>0</v>
      </c>
      <c r="CB385" s="28">
        <f t="shared" si="481"/>
        <v>0</v>
      </c>
      <c r="CC385" s="28">
        <f t="shared" si="482"/>
        <v>0</v>
      </c>
      <c r="CD385" s="28">
        <f t="shared" si="483"/>
        <v>0</v>
      </c>
      <c r="CE385" s="36">
        <f t="shared" si="484"/>
        <v>0</v>
      </c>
      <c r="CF385" s="80">
        <f t="shared" si="485"/>
        <v>0</v>
      </c>
      <c r="CG385" s="9">
        <f t="shared" si="486"/>
        <v>0</v>
      </c>
      <c r="CH385" s="28">
        <f t="shared" si="487"/>
        <v>0</v>
      </c>
      <c r="CI385" s="28">
        <f t="shared" si="488"/>
        <v>0</v>
      </c>
      <c r="CJ385" s="28">
        <f t="shared" si="489"/>
        <v>0</v>
      </c>
      <c r="CK385" s="28">
        <f t="shared" si="490"/>
        <v>0</v>
      </c>
      <c r="CL385" s="28">
        <f t="shared" si="491"/>
        <v>0</v>
      </c>
      <c r="CM385" s="36">
        <f t="shared" si="492"/>
        <v>0</v>
      </c>
      <c r="CN385" s="80">
        <f t="shared" si="493"/>
        <v>0</v>
      </c>
      <c r="CO385" s="9">
        <f t="shared" si="494"/>
        <v>0</v>
      </c>
      <c r="CP385" s="28">
        <f t="shared" si="495"/>
        <v>0</v>
      </c>
      <c r="CQ385" s="28">
        <f t="shared" si="500"/>
        <v>0</v>
      </c>
      <c r="CR385" s="28">
        <f t="shared" si="501"/>
        <v>0</v>
      </c>
      <c r="CS385" s="28">
        <f t="shared" si="502"/>
        <v>0</v>
      </c>
      <c r="CT385" s="28">
        <f t="shared" si="503"/>
        <v>0</v>
      </c>
      <c r="CU385" s="36">
        <f t="shared" si="504"/>
        <v>0</v>
      </c>
      <c r="CV385" s="122">
        <f t="shared" si="505"/>
        <v>0</v>
      </c>
      <c r="CW385" s="125">
        <f t="shared" si="506"/>
        <v>0</v>
      </c>
      <c r="CX385" s="138">
        <f t="shared" si="507"/>
        <v>0</v>
      </c>
    </row>
    <row r="386" spans="2:102" x14ac:dyDescent="0.3">
      <c r="B386" s="86">
        <v>359</v>
      </c>
      <c r="C386" s="155">
        <f t="shared" si="427"/>
        <v>0</v>
      </c>
      <c r="D386" s="10">
        <f t="shared" si="428"/>
        <v>0</v>
      </c>
      <c r="E386" s="10">
        <f t="shared" si="429"/>
        <v>0</v>
      </c>
      <c r="F386" s="10">
        <f t="shared" si="430"/>
        <v>0</v>
      </c>
      <c r="G386" s="10">
        <f t="shared" si="431"/>
        <v>0</v>
      </c>
      <c r="H386" s="10">
        <f t="shared" si="425"/>
        <v>0</v>
      </c>
      <c r="I386" s="146">
        <f t="shared" si="496"/>
        <v>0</v>
      </c>
      <c r="J386" s="147">
        <f t="shared" si="497"/>
        <v>0</v>
      </c>
      <c r="S386" s="86">
        <v>359</v>
      </c>
      <c r="T386" s="9">
        <f t="shared" si="432"/>
        <v>0</v>
      </c>
      <c r="U386" s="10">
        <f t="shared" si="433"/>
        <v>0</v>
      </c>
      <c r="V386" s="10">
        <f t="shared" si="434"/>
        <v>0</v>
      </c>
      <c r="W386" s="10">
        <f t="shared" si="435"/>
        <v>0</v>
      </c>
      <c r="X386" s="10">
        <f t="shared" si="436"/>
        <v>0</v>
      </c>
      <c r="Y386" s="10">
        <f t="shared" si="437"/>
        <v>0</v>
      </c>
      <c r="Z386" s="10">
        <f t="shared" si="438"/>
        <v>0</v>
      </c>
      <c r="AA386" s="16">
        <f t="shared" si="439"/>
        <v>0</v>
      </c>
      <c r="AB386" s="6"/>
      <c r="AC386" s="9">
        <f t="shared" si="440"/>
        <v>0</v>
      </c>
      <c r="AD386" s="10">
        <f t="shared" si="441"/>
        <v>0</v>
      </c>
      <c r="AE386" s="10">
        <f t="shared" si="442"/>
        <v>0</v>
      </c>
      <c r="AF386" s="10">
        <f t="shared" si="443"/>
        <v>0</v>
      </c>
      <c r="AG386" s="10">
        <f t="shared" si="444"/>
        <v>0</v>
      </c>
      <c r="AH386" s="10">
        <f t="shared" si="445"/>
        <v>0</v>
      </c>
      <c r="AI386" s="10">
        <f t="shared" si="446"/>
        <v>0</v>
      </c>
      <c r="AJ386" s="16">
        <f t="shared" si="447"/>
        <v>0</v>
      </c>
      <c r="AK386" s="6"/>
      <c r="AL386" s="9">
        <f t="shared" si="448"/>
        <v>0</v>
      </c>
      <c r="AM386" s="10">
        <f t="shared" si="449"/>
        <v>0</v>
      </c>
      <c r="AN386" s="10">
        <f t="shared" si="450"/>
        <v>0</v>
      </c>
      <c r="AO386" s="10">
        <f t="shared" si="451"/>
        <v>0</v>
      </c>
      <c r="AP386" s="10">
        <f t="shared" si="452"/>
        <v>0</v>
      </c>
      <c r="AQ386" s="10">
        <f t="shared" si="453"/>
        <v>0</v>
      </c>
      <c r="AR386" s="10">
        <f t="shared" si="454"/>
        <v>0</v>
      </c>
      <c r="AS386" s="16">
        <f t="shared" si="455"/>
        <v>0</v>
      </c>
      <c r="AU386" s="2"/>
      <c r="AV386" s="2"/>
      <c r="AW386" s="2"/>
      <c r="AX386" s="2"/>
      <c r="AY386" s="9">
        <f t="shared" si="456"/>
        <v>0</v>
      </c>
      <c r="AZ386" s="31">
        <f t="shared" si="457"/>
        <v>0</v>
      </c>
      <c r="BA386" s="31">
        <f t="shared" si="426"/>
        <v>0</v>
      </c>
      <c r="BB386" s="10">
        <f t="shared" si="498"/>
        <v>0</v>
      </c>
      <c r="BC386" s="28">
        <f t="shared" si="458"/>
        <v>0</v>
      </c>
      <c r="BD386" s="10">
        <f t="shared" si="459"/>
        <v>0</v>
      </c>
      <c r="BE386" s="10">
        <f t="shared" si="499"/>
        <v>0</v>
      </c>
      <c r="BF386" s="44">
        <f t="shared" si="460"/>
        <v>0</v>
      </c>
      <c r="BG386" s="80">
        <f t="shared" si="461"/>
        <v>0</v>
      </c>
      <c r="BH386" s="118"/>
      <c r="BI386" s="9">
        <f t="shared" si="462"/>
        <v>0</v>
      </c>
      <c r="BJ386" s="28">
        <f t="shared" si="463"/>
        <v>0</v>
      </c>
      <c r="BK386" s="28">
        <f t="shared" si="464"/>
        <v>0</v>
      </c>
      <c r="BL386" s="28">
        <f t="shared" si="465"/>
        <v>0</v>
      </c>
      <c r="BM386" s="28">
        <f t="shared" si="466"/>
        <v>0</v>
      </c>
      <c r="BN386" s="28">
        <f t="shared" si="467"/>
        <v>0</v>
      </c>
      <c r="BO386" s="36">
        <f t="shared" si="468"/>
        <v>0</v>
      </c>
      <c r="BP386" s="80">
        <f t="shared" si="469"/>
        <v>0</v>
      </c>
      <c r="BQ386" s="9">
        <f t="shared" si="470"/>
        <v>0</v>
      </c>
      <c r="BR386" s="28">
        <f t="shared" si="471"/>
        <v>0</v>
      </c>
      <c r="BS386" s="28">
        <f t="shared" si="472"/>
        <v>0</v>
      </c>
      <c r="BT386" s="28">
        <f t="shared" si="473"/>
        <v>0</v>
      </c>
      <c r="BU386" s="28">
        <f t="shared" si="474"/>
        <v>0</v>
      </c>
      <c r="BV386" s="28">
        <f t="shared" si="475"/>
        <v>0</v>
      </c>
      <c r="BW386" s="36">
        <f t="shared" si="476"/>
        <v>0</v>
      </c>
      <c r="BX386" s="80">
        <f t="shared" si="477"/>
        <v>0</v>
      </c>
      <c r="BY386" s="9">
        <f t="shared" si="478"/>
        <v>0</v>
      </c>
      <c r="BZ386" s="28">
        <f t="shared" si="479"/>
        <v>0</v>
      </c>
      <c r="CA386" s="28">
        <f t="shared" si="480"/>
        <v>0</v>
      </c>
      <c r="CB386" s="28">
        <f t="shared" si="481"/>
        <v>0</v>
      </c>
      <c r="CC386" s="28">
        <f t="shared" si="482"/>
        <v>0</v>
      </c>
      <c r="CD386" s="28">
        <f t="shared" si="483"/>
        <v>0</v>
      </c>
      <c r="CE386" s="36">
        <f t="shared" si="484"/>
        <v>0</v>
      </c>
      <c r="CF386" s="80">
        <f t="shared" si="485"/>
        <v>0</v>
      </c>
      <c r="CG386" s="9">
        <f t="shared" si="486"/>
        <v>0</v>
      </c>
      <c r="CH386" s="28">
        <f t="shared" si="487"/>
        <v>0</v>
      </c>
      <c r="CI386" s="28">
        <f t="shared" si="488"/>
        <v>0</v>
      </c>
      <c r="CJ386" s="28">
        <f t="shared" si="489"/>
        <v>0</v>
      </c>
      <c r="CK386" s="28">
        <f t="shared" si="490"/>
        <v>0</v>
      </c>
      <c r="CL386" s="28">
        <f t="shared" si="491"/>
        <v>0</v>
      </c>
      <c r="CM386" s="36">
        <f t="shared" si="492"/>
        <v>0</v>
      </c>
      <c r="CN386" s="80">
        <f t="shared" si="493"/>
        <v>0</v>
      </c>
      <c r="CO386" s="9">
        <f t="shared" si="494"/>
        <v>0</v>
      </c>
      <c r="CP386" s="28">
        <f t="shared" si="495"/>
        <v>0</v>
      </c>
      <c r="CQ386" s="28">
        <f t="shared" si="500"/>
        <v>0</v>
      </c>
      <c r="CR386" s="28">
        <f t="shared" si="501"/>
        <v>0</v>
      </c>
      <c r="CS386" s="28">
        <f t="shared" si="502"/>
        <v>0</v>
      </c>
      <c r="CT386" s="28">
        <f t="shared" si="503"/>
        <v>0</v>
      </c>
      <c r="CU386" s="36">
        <f t="shared" si="504"/>
        <v>0</v>
      </c>
      <c r="CV386" s="122">
        <f t="shared" si="505"/>
        <v>0</v>
      </c>
      <c r="CW386" s="125">
        <f t="shared" si="506"/>
        <v>0</v>
      </c>
      <c r="CX386" s="138">
        <f t="shared" si="507"/>
        <v>0</v>
      </c>
    </row>
    <row r="387" spans="2:102" ht="16.2" thickBot="1" x14ac:dyDescent="0.35">
      <c r="B387" s="87">
        <v>360</v>
      </c>
      <c r="C387" s="155">
        <f t="shared" si="427"/>
        <v>0</v>
      </c>
      <c r="D387" s="10">
        <f t="shared" si="428"/>
        <v>0</v>
      </c>
      <c r="E387" s="10">
        <f t="shared" si="429"/>
        <v>0</v>
      </c>
      <c r="F387" s="10">
        <f t="shared" si="430"/>
        <v>0</v>
      </c>
      <c r="G387" s="10">
        <f t="shared" si="431"/>
        <v>0</v>
      </c>
      <c r="H387" s="10">
        <f t="shared" si="425"/>
        <v>0</v>
      </c>
      <c r="I387" s="146">
        <f t="shared" si="496"/>
        <v>0</v>
      </c>
      <c r="J387" s="147">
        <f t="shared" si="497"/>
        <v>0</v>
      </c>
      <c r="S387" s="87">
        <v>360</v>
      </c>
      <c r="T387" s="9">
        <f t="shared" si="432"/>
        <v>0</v>
      </c>
      <c r="U387" s="10">
        <f t="shared" si="433"/>
        <v>0</v>
      </c>
      <c r="V387" s="10">
        <f t="shared" si="434"/>
        <v>0</v>
      </c>
      <c r="W387" s="10">
        <f t="shared" si="435"/>
        <v>0</v>
      </c>
      <c r="X387" s="10">
        <f t="shared" si="436"/>
        <v>0</v>
      </c>
      <c r="Y387" s="10">
        <f t="shared" si="437"/>
        <v>0</v>
      </c>
      <c r="Z387" s="10">
        <f t="shared" si="438"/>
        <v>0</v>
      </c>
      <c r="AA387" s="16">
        <f t="shared" si="439"/>
        <v>0</v>
      </c>
      <c r="AB387" s="6"/>
      <c r="AC387" s="9">
        <f t="shared" si="440"/>
        <v>0</v>
      </c>
      <c r="AD387" s="10">
        <f t="shared" si="441"/>
        <v>0</v>
      </c>
      <c r="AE387" s="10">
        <f t="shared" si="442"/>
        <v>0</v>
      </c>
      <c r="AF387" s="10">
        <f t="shared" si="443"/>
        <v>0</v>
      </c>
      <c r="AG387" s="10">
        <f t="shared" si="444"/>
        <v>0</v>
      </c>
      <c r="AH387" s="10">
        <f t="shared" si="445"/>
        <v>0</v>
      </c>
      <c r="AI387" s="10">
        <f t="shared" si="446"/>
        <v>0</v>
      </c>
      <c r="AJ387" s="16">
        <f t="shared" si="447"/>
        <v>0</v>
      </c>
      <c r="AK387" s="6"/>
      <c r="AL387" s="9">
        <f t="shared" si="448"/>
        <v>0</v>
      </c>
      <c r="AM387" s="10">
        <f t="shared" si="449"/>
        <v>0</v>
      </c>
      <c r="AN387" s="10">
        <f t="shared" si="450"/>
        <v>0</v>
      </c>
      <c r="AO387" s="10">
        <f t="shared" si="451"/>
        <v>0</v>
      </c>
      <c r="AP387" s="10">
        <f t="shared" si="452"/>
        <v>0</v>
      </c>
      <c r="AQ387" s="10">
        <f t="shared" si="453"/>
        <v>0</v>
      </c>
      <c r="AR387" s="10">
        <f t="shared" si="454"/>
        <v>0</v>
      </c>
      <c r="AS387" s="16">
        <f t="shared" si="455"/>
        <v>0</v>
      </c>
      <c r="AU387" s="2"/>
      <c r="AV387" s="2"/>
      <c r="AW387" s="2"/>
      <c r="AX387" s="2"/>
      <c r="AY387" s="9">
        <f t="shared" si="456"/>
        <v>0</v>
      </c>
      <c r="AZ387" s="26">
        <f t="shared" si="457"/>
        <v>0</v>
      </c>
      <c r="BA387" s="26">
        <f t="shared" si="426"/>
        <v>0</v>
      </c>
      <c r="BB387" s="12">
        <f t="shared" si="498"/>
        <v>0</v>
      </c>
      <c r="BC387" s="28">
        <f t="shared" si="458"/>
        <v>0</v>
      </c>
      <c r="BD387" s="12">
        <f t="shared" si="459"/>
        <v>0</v>
      </c>
      <c r="BE387" s="12">
        <f t="shared" si="499"/>
        <v>0</v>
      </c>
      <c r="BF387" s="38">
        <f t="shared" si="460"/>
        <v>0</v>
      </c>
      <c r="BG387" s="80">
        <f t="shared" si="461"/>
        <v>0</v>
      </c>
      <c r="BH387" s="118"/>
      <c r="BI387" s="9">
        <f t="shared" si="462"/>
        <v>0</v>
      </c>
      <c r="BJ387" s="28">
        <f t="shared" si="463"/>
        <v>0</v>
      </c>
      <c r="BK387" s="28">
        <f t="shared" si="464"/>
        <v>0</v>
      </c>
      <c r="BL387" s="28">
        <f t="shared" si="465"/>
        <v>0</v>
      </c>
      <c r="BM387" s="28">
        <f t="shared" si="466"/>
        <v>0</v>
      </c>
      <c r="BN387" s="28">
        <f t="shared" si="467"/>
        <v>0</v>
      </c>
      <c r="BO387" s="36">
        <f t="shared" si="468"/>
        <v>0</v>
      </c>
      <c r="BP387" s="80">
        <f t="shared" si="469"/>
        <v>0</v>
      </c>
      <c r="BQ387" s="9">
        <f t="shared" si="470"/>
        <v>0</v>
      </c>
      <c r="BR387" s="28">
        <f t="shared" si="471"/>
        <v>0</v>
      </c>
      <c r="BS387" s="28">
        <f t="shared" si="472"/>
        <v>0</v>
      </c>
      <c r="BT387" s="28">
        <f t="shared" si="473"/>
        <v>0</v>
      </c>
      <c r="BU387" s="28">
        <f t="shared" si="474"/>
        <v>0</v>
      </c>
      <c r="BV387" s="28">
        <f t="shared" si="475"/>
        <v>0</v>
      </c>
      <c r="BW387" s="36">
        <f t="shared" si="476"/>
        <v>0</v>
      </c>
      <c r="BX387" s="80">
        <f t="shared" si="477"/>
        <v>0</v>
      </c>
      <c r="BY387" s="9">
        <f t="shared" si="478"/>
        <v>0</v>
      </c>
      <c r="BZ387" s="28">
        <f t="shared" si="479"/>
        <v>0</v>
      </c>
      <c r="CA387" s="28">
        <f t="shared" si="480"/>
        <v>0</v>
      </c>
      <c r="CB387" s="28">
        <f t="shared" si="481"/>
        <v>0</v>
      </c>
      <c r="CC387" s="28">
        <f t="shared" si="482"/>
        <v>0</v>
      </c>
      <c r="CD387" s="28">
        <f t="shared" si="483"/>
        <v>0</v>
      </c>
      <c r="CE387" s="36">
        <f t="shared" si="484"/>
        <v>0</v>
      </c>
      <c r="CF387" s="80">
        <f t="shared" si="485"/>
        <v>0</v>
      </c>
      <c r="CG387" s="9">
        <f t="shared" si="486"/>
        <v>0</v>
      </c>
      <c r="CH387" s="28">
        <f t="shared" si="487"/>
        <v>0</v>
      </c>
      <c r="CI387" s="28">
        <f t="shared" si="488"/>
        <v>0</v>
      </c>
      <c r="CJ387" s="28">
        <f t="shared" si="489"/>
        <v>0</v>
      </c>
      <c r="CK387" s="28">
        <f t="shared" si="490"/>
        <v>0</v>
      </c>
      <c r="CL387" s="28">
        <f t="shared" si="491"/>
        <v>0</v>
      </c>
      <c r="CM387" s="36">
        <f t="shared" si="492"/>
        <v>0</v>
      </c>
      <c r="CN387" s="80">
        <f t="shared" si="493"/>
        <v>0</v>
      </c>
      <c r="CO387" s="9">
        <f t="shared" si="494"/>
        <v>0</v>
      </c>
      <c r="CP387" s="28">
        <f t="shared" si="495"/>
        <v>0</v>
      </c>
      <c r="CQ387" s="28">
        <f t="shared" si="500"/>
        <v>0</v>
      </c>
      <c r="CR387" s="28">
        <f t="shared" si="501"/>
        <v>0</v>
      </c>
      <c r="CS387" s="28">
        <f t="shared" si="502"/>
        <v>0</v>
      </c>
      <c r="CT387" s="28">
        <f t="shared" si="503"/>
        <v>0</v>
      </c>
      <c r="CU387" s="36">
        <f t="shared" si="504"/>
        <v>0</v>
      </c>
      <c r="CV387" s="122">
        <f t="shared" si="505"/>
        <v>0</v>
      </c>
      <c r="CW387" s="125">
        <f t="shared" si="506"/>
        <v>0</v>
      </c>
      <c r="CX387" s="138">
        <f t="shared" si="507"/>
        <v>0</v>
      </c>
    </row>
    <row r="388" spans="2:102" ht="16.2" thickTop="1" x14ac:dyDescent="0.3">
      <c r="B388" s="140"/>
      <c r="C388" s="153">
        <f>SUM(C28:C387)</f>
        <v>302322.36440236383</v>
      </c>
      <c r="D388" s="18">
        <f>SUM(D28:D387)</f>
        <v>29435</v>
      </c>
      <c r="E388" s="18">
        <f>SUM(E28:E387)</f>
        <v>272887.36440236401</v>
      </c>
      <c r="F388" s="18">
        <f>SUM(F28:F387)</f>
        <v>32887.364402364263</v>
      </c>
      <c r="G388" s="18">
        <f>SUM(G28:G387)</f>
        <v>239999.99999999988</v>
      </c>
      <c r="H388" s="18"/>
      <c r="I388" s="143">
        <f>IRR(I27:I387,($L$7+$L$8+$L$9+$L$10+$L$11+$L$12+$L$13+$L$14+$L$15)/9)</f>
        <v>9.5657778040503239E-4</v>
      </c>
      <c r="J388" s="144">
        <f>IRR(J27:J387,($L$7+$L$8+$L$9+$L$10+$L$11+$L$12+$L$13+$L$14+$L$15)/9)</f>
        <v>1.8259225467094353E-3</v>
      </c>
      <c r="S388" s="81"/>
      <c r="T388" s="17"/>
      <c r="U388" s="18">
        <f>SUM(U28:U387)</f>
        <v>6036.6253110964235</v>
      </c>
      <c r="V388" s="18">
        <f>SUM(V28:V387)</f>
        <v>450</v>
      </c>
      <c r="W388" s="18">
        <f>SUM(W28:W387)</f>
        <v>5586.6253110964235</v>
      </c>
      <c r="X388" s="18">
        <f>SUM(X28:X387)</f>
        <v>586.62531109642919</v>
      </c>
      <c r="Y388" s="18">
        <f>SUM(Y28:Y387)</f>
        <v>5000</v>
      </c>
      <c r="Z388" s="18"/>
      <c r="AA388" s="19"/>
      <c r="AB388" s="6"/>
      <c r="AC388" s="17"/>
      <c r="AD388" s="18">
        <f>SUM(AD28:AD387)</f>
        <v>12276.83332348875</v>
      </c>
      <c r="AE388" s="18">
        <f>SUM(AE28:AE387)</f>
        <v>950</v>
      </c>
      <c r="AF388" s="18">
        <f>SUM(AF28:AF387)</f>
        <v>11326.833323488741</v>
      </c>
      <c r="AG388" s="18">
        <f>SUM(AG28:AG387)</f>
        <v>1326.8333234887348</v>
      </c>
      <c r="AH388" s="18">
        <f>SUM(AH28:AH387)</f>
        <v>9999.9999999999982</v>
      </c>
      <c r="AI388" s="18"/>
      <c r="AJ388" s="19"/>
      <c r="AK388" s="6"/>
      <c r="AL388" s="17"/>
      <c r="AM388" s="18">
        <f>SUM(AM28:AM387)</f>
        <v>24980.867963904064</v>
      </c>
      <c r="AN388" s="18">
        <f>SUM(AN28:AN387)</f>
        <v>2000</v>
      </c>
      <c r="AO388" s="18">
        <f>SUM(AO28:AO387)</f>
        <v>22980.867963904064</v>
      </c>
      <c r="AP388" s="18">
        <f>SUM(AP28:AP387)</f>
        <v>2980.8679639040915</v>
      </c>
      <c r="AQ388" s="18">
        <f>SUM(AQ28:AQ387)</f>
        <v>20000.000000000004</v>
      </c>
      <c r="AR388" s="18"/>
      <c r="AS388" s="19"/>
      <c r="AU388" s="2"/>
      <c r="AV388" s="2"/>
      <c r="AW388" s="2"/>
      <c r="AX388" s="2"/>
      <c r="AY388" s="17"/>
      <c r="AZ388" s="29"/>
      <c r="BA388" s="29"/>
      <c r="BB388" s="18">
        <f>SUM(BB28:BB387)</f>
        <v>69000</v>
      </c>
      <c r="BC388" s="18">
        <f>SUM(BC28:BC387)</f>
        <v>9000</v>
      </c>
      <c r="BD388" s="18">
        <f>SUM(BD28:BD387)</f>
        <v>60000</v>
      </c>
      <c r="BE388" s="18">
        <f>SUM(BE28:BE387)</f>
        <v>60000</v>
      </c>
      <c r="BF388" s="37"/>
      <c r="BG388" s="18"/>
      <c r="BH388" s="40"/>
      <c r="BI388" s="17"/>
      <c r="BJ388" s="18">
        <f>SUM(BJ28:BJ387)</f>
        <v>13986.571124865006</v>
      </c>
      <c r="BK388" s="18">
        <f>SUM(BK28:BK387)</f>
        <v>1155</v>
      </c>
      <c r="BL388" s="18">
        <f>SUM(BL28:BL387)</f>
        <v>12831.571124865004</v>
      </c>
      <c r="BM388" s="18">
        <f>SUM(BM28:BM387)</f>
        <v>1831.5711248649602</v>
      </c>
      <c r="BN388" s="18">
        <f>SUM(BN28:BN387)</f>
        <v>11000.000000000007</v>
      </c>
      <c r="BO388" s="37"/>
      <c r="BP388" s="19"/>
      <c r="BQ388" s="17"/>
      <c r="BR388" s="18">
        <f>SUM(BR28:BR387)</f>
        <v>16835.326785136538</v>
      </c>
      <c r="BS388" s="18">
        <f>SUM(BS28:BS387)</f>
        <v>1430</v>
      </c>
      <c r="BT388" s="18">
        <f>SUM(BT28:BT387)</f>
        <v>15405.32678513654</v>
      </c>
      <c r="BU388" s="18">
        <f>SUM(BU28:BU387)</f>
        <v>2405.3267851364812</v>
      </c>
      <c r="BV388" s="18">
        <f>SUM(BV28:BV387)</f>
        <v>13000.000000000007</v>
      </c>
      <c r="BW388" s="37"/>
      <c r="BX388" s="19"/>
      <c r="BY388" s="17"/>
      <c r="BZ388" s="18">
        <f>SUM(BZ28:BZ387)</f>
        <v>18475.865777571093</v>
      </c>
      <c r="CA388" s="18">
        <f>SUM(CA28:CA387)</f>
        <v>1610</v>
      </c>
      <c r="CB388" s="18">
        <f>SUM(CB28:CB387)</f>
        <v>16865.865777571056</v>
      </c>
      <c r="CC388" s="18">
        <f>SUM(CC28:CC387)</f>
        <v>2865.8657775710631</v>
      </c>
      <c r="CD388" s="18">
        <f>SUM(CD28:CD387)</f>
        <v>13999.999999999989</v>
      </c>
      <c r="CE388" s="37"/>
      <c r="CF388" s="19"/>
      <c r="CG388" s="17"/>
      <c r="CH388" s="18">
        <f>SUM(CH28:CH387)</f>
        <v>0</v>
      </c>
      <c r="CI388" s="18">
        <f>SUM(CI28:CI387)</f>
        <v>0</v>
      </c>
      <c r="CJ388" s="18">
        <f>SUM(CJ28:CJ387)</f>
        <v>0</v>
      </c>
      <c r="CK388" s="18">
        <f>SUM(CK28:CK387)</f>
        <v>0</v>
      </c>
      <c r="CL388" s="18">
        <f>SUM(CL28:CL387)</f>
        <v>0</v>
      </c>
      <c r="CM388" s="37"/>
      <c r="CN388" s="19"/>
      <c r="CO388" s="17"/>
      <c r="CP388" s="18">
        <f>SUM(CP28:CP387)</f>
        <v>140730.27411630144</v>
      </c>
      <c r="CQ388" s="18">
        <f>SUM(CQ28:CQ387)</f>
        <v>12840</v>
      </c>
      <c r="CR388" s="18">
        <f>SUM(CR28:CR387)</f>
        <v>127890.27411630153</v>
      </c>
      <c r="CS388" s="18">
        <f>SUM(CS28:CS387)</f>
        <v>20890.274116302549</v>
      </c>
      <c r="CT388" s="18">
        <f>SUM(CT28:CT387)</f>
        <v>106999.99999999996</v>
      </c>
      <c r="CU388" s="37"/>
      <c r="CV388" s="19"/>
      <c r="CW388" s="119">
        <f>MIN(CW28:CW387)</f>
        <v>0</v>
      </c>
      <c r="CX388" s="136"/>
    </row>
    <row r="389" spans="2:102" ht="16.2" thickBot="1" x14ac:dyDescent="0.35">
      <c r="B389" s="141"/>
      <c r="C389" s="156">
        <f>E388+D388</f>
        <v>302322.36440236401</v>
      </c>
      <c r="D389" s="12"/>
      <c r="E389" s="12">
        <f>G388+F388</f>
        <v>272887.36440236412</v>
      </c>
      <c r="F389" s="12"/>
      <c r="G389" s="12"/>
      <c r="H389" s="12"/>
      <c r="I389" s="38"/>
      <c r="J389" s="13"/>
      <c r="S389" s="83"/>
      <c r="T389" s="11"/>
      <c r="U389" s="12">
        <f>W388+V388</f>
        <v>6036.6253110964235</v>
      </c>
      <c r="V389" s="12"/>
      <c r="W389" s="12">
        <f>Y388+X388</f>
        <v>5586.625311096429</v>
      </c>
      <c r="X389" s="12"/>
      <c r="Y389" s="12"/>
      <c r="Z389" s="12"/>
      <c r="AA389" s="13"/>
      <c r="AB389" s="6"/>
      <c r="AC389" s="11"/>
      <c r="AD389" s="12">
        <f>AF388+AE388</f>
        <v>12276.833323488741</v>
      </c>
      <c r="AE389" s="12"/>
      <c r="AF389" s="12">
        <f>AH388+AG388</f>
        <v>11326.833323488732</v>
      </c>
      <c r="AG389" s="12"/>
      <c r="AH389" s="12"/>
      <c r="AI389" s="12"/>
      <c r="AJ389" s="13"/>
      <c r="AK389" s="6"/>
      <c r="AL389" s="11"/>
      <c r="AM389" s="12">
        <f>AO388+AN388</f>
        <v>24980.867963904064</v>
      </c>
      <c r="AN389" s="12"/>
      <c r="AO389" s="12">
        <f>AQ388+AP388</f>
        <v>22980.867963904097</v>
      </c>
      <c r="AP389" s="12"/>
      <c r="AQ389" s="12"/>
      <c r="AR389" s="12"/>
      <c r="AS389" s="13"/>
      <c r="AU389" s="2"/>
      <c r="AV389" s="2"/>
      <c r="AW389" s="2"/>
      <c r="AX389" s="2"/>
      <c r="AY389" s="11"/>
      <c r="AZ389" s="26"/>
      <c r="BA389" s="26"/>
      <c r="BB389" s="12">
        <f>BD388+BC388</f>
        <v>69000</v>
      </c>
      <c r="BC389" s="12"/>
      <c r="BD389" s="12"/>
      <c r="BE389" s="12"/>
      <c r="BF389" s="38"/>
      <c r="BG389" s="12"/>
      <c r="BH389" s="52"/>
      <c r="BI389" s="11"/>
      <c r="BJ389" s="12">
        <f>BL388+BK388</f>
        <v>13986.571124865004</v>
      </c>
      <c r="BK389" s="12"/>
      <c r="BL389" s="12">
        <f>BN388+BM388</f>
        <v>12831.571124864968</v>
      </c>
      <c r="BM389" s="12"/>
      <c r="BN389" s="12"/>
      <c r="BO389" s="38"/>
      <c r="BP389" s="13"/>
      <c r="BQ389" s="11"/>
      <c r="BR389" s="12">
        <f>BT388+BS388</f>
        <v>16835.326785136538</v>
      </c>
      <c r="BS389" s="12"/>
      <c r="BT389" s="12">
        <f>BV388+BU388</f>
        <v>15405.326785136489</v>
      </c>
      <c r="BU389" s="12"/>
      <c r="BV389" s="12"/>
      <c r="BW389" s="38"/>
      <c r="BX389" s="13"/>
      <c r="BY389" s="11"/>
      <c r="BZ389" s="12">
        <f>CB388+CA388</f>
        <v>18475.865777571056</v>
      </c>
      <c r="CA389" s="12"/>
      <c r="CB389" s="12">
        <f>CD388+CC388</f>
        <v>16865.865777571053</v>
      </c>
      <c r="CC389" s="12"/>
      <c r="CD389" s="12"/>
      <c r="CE389" s="38"/>
      <c r="CF389" s="13"/>
      <c r="CG389" s="11"/>
      <c r="CH389" s="12">
        <f>CJ388+CI388</f>
        <v>0</v>
      </c>
      <c r="CI389" s="12"/>
      <c r="CJ389" s="12">
        <f>CL388+CK388</f>
        <v>0</v>
      </c>
      <c r="CK389" s="12"/>
      <c r="CL389" s="12"/>
      <c r="CM389" s="38"/>
      <c r="CN389" s="13"/>
      <c r="CO389" s="11"/>
      <c r="CP389" s="12">
        <f>CR388+CQ388</f>
        <v>140730.27411630153</v>
      </c>
      <c r="CQ389" s="12"/>
      <c r="CR389" s="12">
        <f>CT388+CS388</f>
        <v>127890.27411630251</v>
      </c>
      <c r="CS389" s="12"/>
      <c r="CT389" s="12"/>
      <c r="CU389" s="38"/>
      <c r="CV389" s="13"/>
      <c r="CW389" s="104"/>
      <c r="CX389" s="139"/>
    </row>
    <row r="390" spans="2:102" ht="16.8" thickTop="1" thickBot="1" x14ac:dyDescent="0.35"/>
    <row r="391" spans="2:102" ht="16.8" thickTop="1" thickBot="1" x14ac:dyDescent="0.35">
      <c r="B391" s="279" t="s">
        <v>68</v>
      </c>
      <c r="C391" s="280"/>
      <c r="D391" s="280"/>
      <c r="E391" s="280"/>
      <c r="F391" s="280"/>
      <c r="G391" s="280"/>
      <c r="H391" s="281"/>
      <c r="N391" s="6"/>
      <c r="W391" s="6"/>
      <c r="X391" s="6"/>
      <c r="AF391" s="6"/>
      <c r="AG391" s="6"/>
      <c r="AV391" s="6"/>
      <c r="BD391" s="6"/>
      <c r="BL391" s="6"/>
      <c r="BT391" s="6"/>
      <c r="CB391" s="6"/>
      <c r="CJ391" s="6"/>
    </row>
    <row r="392" spans="2:102" ht="32.4" thickTop="1" thickBot="1" x14ac:dyDescent="0.35">
      <c r="B392" s="102"/>
      <c r="C392" s="196"/>
      <c r="D392" s="196"/>
      <c r="E392" s="103"/>
      <c r="F392" s="54" t="s">
        <v>71</v>
      </c>
      <c r="G392" s="54" t="s">
        <v>2</v>
      </c>
      <c r="H392" s="105" t="str">
        <f>IF($AT$22=1,"Ech lissée hors ADI","Ech lissée avec ADI")</f>
        <v>Ech lissée hors ADI</v>
      </c>
      <c r="N392" s="6"/>
    </row>
    <row r="393" spans="2:102" ht="16.2" thickTop="1" x14ac:dyDescent="0.3">
      <c r="B393" s="92" t="s">
        <v>74</v>
      </c>
      <c r="C393" s="93"/>
      <c r="D393" s="93" t="s">
        <v>75</v>
      </c>
      <c r="E393" s="100">
        <f>AA27</f>
        <v>5211.6248953086233</v>
      </c>
      <c r="F393" s="101"/>
      <c r="G393" s="101"/>
      <c r="H393" s="106"/>
      <c r="N393" s="6"/>
    </row>
    <row r="394" spans="2:102" x14ac:dyDescent="0.3">
      <c r="B394" s="92" t="s">
        <v>76</v>
      </c>
      <c r="C394" s="91"/>
      <c r="D394" s="93" t="s">
        <v>75</v>
      </c>
      <c r="E394" s="94">
        <f>AJ27</f>
        <v>10515.351104915235</v>
      </c>
      <c r="F394" s="98"/>
      <c r="G394" s="98"/>
      <c r="H394" s="107"/>
    </row>
    <row r="395" spans="2:102" x14ac:dyDescent="0.3">
      <c r="B395" s="92" t="s">
        <v>77</v>
      </c>
      <c r="C395" s="91"/>
      <c r="D395" s="93" t="s">
        <v>75</v>
      </c>
      <c r="E395" s="94">
        <f>AS27</f>
        <v>21229.130532005223</v>
      </c>
      <c r="F395" s="98"/>
      <c r="G395" s="98"/>
      <c r="H395" s="107"/>
    </row>
    <row r="396" spans="2:102" x14ac:dyDescent="0.3">
      <c r="B396" s="90" t="s">
        <v>78</v>
      </c>
      <c r="C396" s="91"/>
      <c r="D396" s="93" t="s">
        <v>75</v>
      </c>
      <c r="E396" s="94">
        <f>BG27</f>
        <v>27068.211312296236</v>
      </c>
      <c r="F396" s="98"/>
      <c r="G396" s="98"/>
      <c r="H396" s="107"/>
    </row>
    <row r="397" spans="2:102" x14ac:dyDescent="0.3">
      <c r="B397" s="90" t="s">
        <v>79</v>
      </c>
      <c r="C397" s="91"/>
      <c r="D397" s="93" t="s">
        <v>75</v>
      </c>
      <c r="E397" s="94">
        <f>BP27</f>
        <v>11792.861296427016</v>
      </c>
      <c r="F397" s="98"/>
      <c r="G397" s="98"/>
      <c r="H397" s="107"/>
    </row>
    <row r="398" spans="2:102" x14ac:dyDescent="0.3">
      <c r="B398" s="90" t="s">
        <v>80</v>
      </c>
      <c r="C398" s="91"/>
      <c r="D398" s="93" t="s">
        <v>75</v>
      </c>
      <c r="E398" s="94">
        <f>BX27</f>
        <v>14084.363749680389</v>
      </c>
      <c r="F398" s="98"/>
      <c r="G398" s="98"/>
      <c r="H398" s="107"/>
    </row>
    <row r="399" spans="2:102" x14ac:dyDescent="0.3">
      <c r="B399" s="90" t="s">
        <v>81</v>
      </c>
      <c r="C399" s="91"/>
      <c r="D399" s="93" t="s">
        <v>75</v>
      </c>
      <c r="E399" s="94">
        <f>CF27</f>
        <v>15336.426610264825</v>
      </c>
      <c r="F399" s="98"/>
      <c r="G399" s="98"/>
      <c r="H399" s="107"/>
    </row>
    <row r="400" spans="2:102" x14ac:dyDescent="0.3">
      <c r="B400" s="90" t="s">
        <v>82</v>
      </c>
      <c r="C400" s="91"/>
      <c r="D400" s="93" t="s">
        <v>75</v>
      </c>
      <c r="E400" s="94">
        <f>CN27</f>
        <v>0</v>
      </c>
      <c r="F400" s="98"/>
      <c r="G400" s="98"/>
      <c r="H400" s="107"/>
    </row>
    <row r="401" spans="2:8" ht="16.2" thickBot="1" x14ac:dyDescent="0.35">
      <c r="B401" s="95" t="str">
        <f>IF($AT$22&lt;&gt;2,F15,"Prêt lisseur plus primes")</f>
        <v>Prêt interne "Lisseur" (2)</v>
      </c>
      <c r="C401" s="96"/>
      <c r="D401" s="97" t="str">
        <f>IF($AT$22=2,"ADI actualisées","Réel")</f>
        <v>Réel</v>
      </c>
      <c r="E401" s="127">
        <f>IF($AT$22&lt;&gt;2,H15,IF(ISERROR(CV27),0,H15+CV27))</f>
        <v>107000</v>
      </c>
      <c r="F401" s="99"/>
      <c r="G401" s="99"/>
      <c r="H401" s="108"/>
    </row>
    <row r="402" spans="2:8" ht="16.8" thickTop="1" thickBot="1" x14ac:dyDescent="0.35">
      <c r="B402" s="110" t="s">
        <v>70</v>
      </c>
      <c r="C402" s="111"/>
      <c r="D402" s="112" t="s">
        <v>69</v>
      </c>
      <c r="E402" s="113">
        <f>SUM(E393:E401)</f>
        <v>212237.96950089754</v>
      </c>
      <c r="F402" s="114">
        <f>CO24</f>
        <v>240</v>
      </c>
      <c r="G402" s="115">
        <f>L15</f>
        <v>0.02</v>
      </c>
      <c r="H402" s="109">
        <f>IF($AT$22&lt;&gt;3,-PMT($G$402/12,$F$402,$E$402,0,0),-PMT(($G$402+($P$10*$N$10)+($Q$10*$O$10))/12,$F$402,$E$402,0,0))</f>
        <v>1073.6765183431792</v>
      </c>
    </row>
    <row r="403" spans="2:8" ht="16.2" thickTop="1" x14ac:dyDescent="0.3"/>
    <row r="404" spans="2:8" x14ac:dyDescent="0.3">
      <c r="E404" s="6"/>
    </row>
  </sheetData>
  <sheetProtection password="FD21" sheet="1" objects="1" scenarios="1" selectLockedCells="1"/>
  <mergeCells count="107">
    <mergeCell ref="B20:J20"/>
    <mergeCell ref="L20:Q20"/>
    <mergeCell ref="L22:P22"/>
    <mergeCell ref="L23:P23"/>
    <mergeCell ref="Q24:Q33"/>
    <mergeCell ref="E7:E9"/>
    <mergeCell ref="E10:E15"/>
    <mergeCell ref="I4:J4"/>
    <mergeCell ref="I11:J15"/>
    <mergeCell ref="I5:I9"/>
    <mergeCell ref="J5:J9"/>
    <mergeCell ref="M10:M15"/>
    <mergeCell ref="I18:Q18"/>
    <mergeCell ref="B16:C16"/>
    <mergeCell ref="B18:H18"/>
    <mergeCell ref="K4:K6"/>
    <mergeCell ref="L4:L6"/>
    <mergeCell ref="M4:Q4"/>
    <mergeCell ref="N10:N15"/>
    <mergeCell ref="O10:O15"/>
    <mergeCell ref="P10:P15"/>
    <mergeCell ref="Q10:Q15"/>
    <mergeCell ref="M5:M6"/>
    <mergeCell ref="O5:O6"/>
    <mergeCell ref="I16:Q16"/>
    <mergeCell ref="I17:Q17"/>
    <mergeCell ref="F5:H5"/>
    <mergeCell ref="B391:H391"/>
    <mergeCell ref="BU22:BX22"/>
    <mergeCell ref="BQ21:BX21"/>
    <mergeCell ref="BQ22:BQ23"/>
    <mergeCell ref="BR22:BR23"/>
    <mergeCell ref="AW22:AX22"/>
    <mergeCell ref="AY22:BA22"/>
    <mergeCell ref="AY25:BA25"/>
    <mergeCell ref="BQ26:BX26"/>
    <mergeCell ref="BM22:BP22"/>
    <mergeCell ref="AU21:AX21"/>
    <mergeCell ref="C23:J23"/>
    <mergeCell ref="AY26:BF26"/>
    <mergeCell ref="BG26:BH26"/>
    <mergeCell ref="S21:AA21"/>
    <mergeCell ref="P21:Q21"/>
    <mergeCell ref="L21:O21"/>
    <mergeCell ref="B21:C21"/>
    <mergeCell ref="AU20:CX20"/>
    <mergeCell ref="B22:B26"/>
    <mergeCell ref="CC22:CF22"/>
    <mergeCell ref="AU22:AV22"/>
    <mergeCell ref="AY21:BH21"/>
    <mergeCell ref="CA22:CA23"/>
    <mergeCell ref="CB22:CB23"/>
    <mergeCell ref="BB22:BB23"/>
    <mergeCell ref="BE22:BH22"/>
    <mergeCell ref="BY21:CF21"/>
    <mergeCell ref="BY22:BY23"/>
    <mergeCell ref="BZ22:BZ23"/>
    <mergeCell ref="BS22:BS23"/>
    <mergeCell ref="BT22:BT23"/>
    <mergeCell ref="CO21:CX21"/>
    <mergeCell ref="CO22:CO23"/>
    <mergeCell ref="CP22:CP23"/>
    <mergeCell ref="CQ22:CQ23"/>
    <mergeCell ref="CR22:CR23"/>
    <mergeCell ref="S22:S23"/>
    <mergeCell ref="S26:AA26"/>
    <mergeCell ref="CS22:CV22"/>
    <mergeCell ref="CG26:CN26"/>
    <mergeCell ref="AU25:AX25"/>
    <mergeCell ref="BI21:BP21"/>
    <mergeCell ref="BI22:BI23"/>
    <mergeCell ref="BJ22:BJ23"/>
    <mergeCell ref="BK22:BK23"/>
    <mergeCell ref="BL22:BL23"/>
    <mergeCell ref="BY26:CF26"/>
    <mergeCell ref="CG21:CN21"/>
    <mergeCell ref="CG22:CG23"/>
    <mergeCell ref="CH22:CH23"/>
    <mergeCell ref="CI22:CI23"/>
    <mergeCell ref="CJ22:CJ23"/>
    <mergeCell ref="CK22:CN22"/>
    <mergeCell ref="BI26:BP26"/>
    <mergeCell ref="CO26:CV26"/>
    <mergeCell ref="U22:U23"/>
    <mergeCell ref="V22:V23"/>
    <mergeCell ref="W22:W23"/>
    <mergeCell ref="X22:AA22"/>
    <mergeCell ref="AC21:AJ21"/>
    <mergeCell ref="AC26:AJ26"/>
    <mergeCell ref="AL26:AS26"/>
    <mergeCell ref="B2:Q2"/>
    <mergeCell ref="B3:Q3"/>
    <mergeCell ref="B4:H4"/>
    <mergeCell ref="B5:D5"/>
    <mergeCell ref="S20:AS20"/>
    <mergeCell ref="AC22:AC23"/>
    <mergeCell ref="AD22:AD23"/>
    <mergeCell ref="AE22:AE23"/>
    <mergeCell ref="AF22:AF23"/>
    <mergeCell ref="AG22:AJ22"/>
    <mergeCell ref="AL22:AL23"/>
    <mergeCell ref="AM22:AM23"/>
    <mergeCell ref="AN22:AN23"/>
    <mergeCell ref="AO22:AO23"/>
    <mergeCell ref="AP22:AS22"/>
    <mergeCell ref="AL21:AS21"/>
    <mergeCell ref="N5:N6"/>
  </mergeCells>
  <conditionalFormatting sqref="AC26">
    <cfRule type="expression" dxfId="180" priority="237">
      <formula>$AK$21=3</formula>
    </cfRule>
    <cfRule type="expression" dxfId="179" priority="238">
      <formula>$AK$21=2</formula>
    </cfRule>
    <cfRule type="expression" dxfId="178" priority="239">
      <formula>$AK$21=1</formula>
    </cfRule>
    <cfRule type="expression" dxfId="177" priority="246">
      <formula>$AC$24&gt;360</formula>
    </cfRule>
  </conditionalFormatting>
  <conditionalFormatting sqref="AL26">
    <cfRule type="expression" dxfId="176" priority="234">
      <formula>$AT$21=3</formula>
    </cfRule>
    <cfRule type="expression" dxfId="175" priority="235">
      <formula>$AT$21=2</formula>
    </cfRule>
    <cfRule type="expression" dxfId="174" priority="236">
      <formula>$AT$21=1</formula>
    </cfRule>
    <cfRule type="expression" dxfId="173" priority="245">
      <formula>$AL$24&gt;360</formula>
    </cfRule>
  </conditionalFormatting>
  <conditionalFormatting sqref="AC27:AJ27 AC30:AJ389 AD29:AJ29 AC28:AI28 AD28:AF387">
    <cfRule type="expression" dxfId="172" priority="244">
      <formula>$AC$24&gt;360</formula>
    </cfRule>
  </conditionalFormatting>
  <conditionalFormatting sqref="AL27:AS27 AL29:AS389 AL28:AR28 AM28:AO387">
    <cfRule type="expression" dxfId="171" priority="243">
      <formula>$AL$24&gt;360</formula>
    </cfRule>
  </conditionalFormatting>
  <conditionalFormatting sqref="AU25:AX25">
    <cfRule type="expression" dxfId="170" priority="231">
      <formula>$AT$22=3</formula>
    </cfRule>
    <cfRule type="expression" dxfId="169" priority="232">
      <formula>$AT$22=2</formula>
    </cfRule>
    <cfRule type="expression" dxfId="168" priority="233">
      <formula>$AT$22</formula>
    </cfRule>
  </conditionalFormatting>
  <conditionalFormatting sqref="AY23">
    <cfRule type="expression" dxfId="167" priority="227">
      <formula>$AY$24&gt;360</formula>
    </cfRule>
  </conditionalFormatting>
  <conditionalFormatting sqref="BI26:BP26 AY26">
    <cfRule type="expression" dxfId="166" priority="217">
      <formula>$AT$22=3</formula>
    </cfRule>
    <cfRule type="expression" dxfId="165" priority="218">
      <formula>$AT$22=2</formula>
    </cfRule>
    <cfRule type="expression" dxfId="164" priority="219">
      <formula>$AT$22=1</formula>
    </cfRule>
    <cfRule type="expression" dxfId="163" priority="221">
      <formula>$BI$24&gt;360</formula>
    </cfRule>
  </conditionalFormatting>
  <conditionalFormatting sqref="W22">
    <cfRule type="expression" dxfId="162" priority="214">
      <formula>$AB$21=3</formula>
    </cfRule>
    <cfRule type="expression" dxfId="161" priority="215">
      <formula>$AB$21=2</formula>
    </cfRule>
    <cfRule type="expression" dxfId="160" priority="216">
      <formula>$AB$21=1</formula>
    </cfRule>
  </conditionalFormatting>
  <conditionalFormatting sqref="AF22">
    <cfRule type="expression" dxfId="159" priority="211">
      <formula>$AK$21=3</formula>
    </cfRule>
    <cfRule type="expression" dxfId="158" priority="212">
      <formula>$AK$21=2</formula>
    </cfRule>
    <cfRule type="expression" dxfId="157" priority="213">
      <formula>$AK$21=1</formula>
    </cfRule>
  </conditionalFormatting>
  <conditionalFormatting sqref="AO22">
    <cfRule type="expression" dxfId="156" priority="208">
      <formula>$AT$21=3</formula>
    </cfRule>
    <cfRule type="expression" dxfId="155" priority="209">
      <formula>$AT$21=2</formula>
    </cfRule>
    <cfRule type="expression" dxfId="154" priority="210">
      <formula>$AT$21=1</formula>
    </cfRule>
  </conditionalFormatting>
  <conditionalFormatting sqref="AU22:AV22">
    <cfRule type="expression" dxfId="153" priority="205">
      <formula>$AT$22=3</formula>
    </cfRule>
    <cfRule type="expression" dxfId="152" priority="206">
      <formula>$AT$22=2</formula>
    </cfRule>
    <cfRule type="expression" dxfId="151" priority="207">
      <formula>$AT$22=1</formula>
    </cfRule>
  </conditionalFormatting>
  <conditionalFormatting sqref="BL22:BL23">
    <cfRule type="expression" dxfId="150" priority="202">
      <formula>$AT$22=3</formula>
    </cfRule>
    <cfRule type="expression" dxfId="149" priority="203">
      <formula>$AT$22=2</formula>
    </cfRule>
    <cfRule type="expression" dxfId="148" priority="204">
      <formula>$AT$22=1</formula>
    </cfRule>
  </conditionalFormatting>
  <conditionalFormatting sqref="BQ26:BX26">
    <cfRule type="expression" dxfId="147" priority="197">
      <formula>$AT$22=3</formula>
    </cfRule>
    <cfRule type="expression" dxfId="146" priority="198">
      <formula>$AT$22=2</formula>
    </cfRule>
    <cfRule type="expression" dxfId="145" priority="199">
      <formula>$AT$22=1</formula>
    </cfRule>
    <cfRule type="expression" dxfId="144" priority="201">
      <formula>$BQ$24&gt;360</formula>
    </cfRule>
  </conditionalFormatting>
  <conditionalFormatting sqref="BT22:BT23">
    <cfRule type="expression" dxfId="143" priority="194">
      <formula>$AT$22=3</formula>
    </cfRule>
    <cfRule type="expression" dxfId="142" priority="195">
      <formula>$AT$22=2</formula>
    </cfRule>
    <cfRule type="expression" dxfId="141" priority="196">
      <formula>$AT$22=1</formula>
    </cfRule>
  </conditionalFormatting>
  <conditionalFormatting sqref="AY27:BH389">
    <cfRule type="expression" dxfId="140" priority="193">
      <formula>$AY$24&gt;360</formula>
    </cfRule>
  </conditionalFormatting>
  <conditionalFormatting sqref="BI27:BP27 BI29:BP389 BL28:BL387 BJ28:BJ387">
    <cfRule type="expression" dxfId="139" priority="192">
      <formula>$BI$24&gt;360</formula>
    </cfRule>
  </conditionalFormatting>
  <conditionalFormatting sqref="BQ27:BX27 BQ29:BX389">
    <cfRule type="expression" dxfId="138" priority="191">
      <formula>$BQ$24&gt;360</formula>
    </cfRule>
  </conditionalFormatting>
  <conditionalFormatting sqref="BY26:CF26">
    <cfRule type="expression" dxfId="137" priority="186">
      <formula>$AT$22=3</formula>
    </cfRule>
    <cfRule type="expression" dxfId="136" priority="187">
      <formula>$AT$22=2</formula>
    </cfRule>
    <cfRule type="expression" dxfId="135" priority="188">
      <formula>$AT$22=1</formula>
    </cfRule>
    <cfRule type="expression" dxfId="134" priority="190">
      <formula>$BY$24&gt;360</formula>
    </cfRule>
  </conditionalFormatting>
  <conditionalFormatting sqref="CB22:CB23">
    <cfRule type="expression" dxfId="133" priority="183">
      <formula>$AT$22=3</formula>
    </cfRule>
    <cfRule type="expression" dxfId="132" priority="184">
      <formula>$AT$22=2</formula>
    </cfRule>
    <cfRule type="expression" dxfId="131" priority="185">
      <formula>$AT$22=1</formula>
    </cfRule>
  </conditionalFormatting>
  <conditionalFormatting sqref="BY27:CF27 BY29:CF389">
    <cfRule type="expression" dxfId="130" priority="180">
      <formula>$BY$24&gt;360</formula>
    </cfRule>
  </conditionalFormatting>
  <conditionalFormatting sqref="CG26:CN26">
    <cfRule type="expression" dxfId="129" priority="176">
      <formula>$AT$22=3</formula>
    </cfRule>
    <cfRule type="expression" dxfId="128" priority="177">
      <formula>$AT$22=2</formula>
    </cfRule>
    <cfRule type="expression" dxfId="127" priority="178">
      <formula>$AT$22=1</formula>
    </cfRule>
    <cfRule type="expression" dxfId="126" priority="179">
      <formula>$CG$24&gt;360</formula>
    </cfRule>
  </conditionalFormatting>
  <conditionalFormatting sqref="CJ22:CJ23">
    <cfRule type="expression" dxfId="125" priority="173">
      <formula>$AT$22=3</formula>
    </cfRule>
    <cfRule type="expression" dxfId="124" priority="174">
      <formula>$AT$22=2</formula>
    </cfRule>
    <cfRule type="expression" dxfId="123" priority="175">
      <formula>$AT$22=1</formula>
    </cfRule>
  </conditionalFormatting>
  <conditionalFormatting sqref="CG27:CN27 CG29:CN389">
    <cfRule type="expression" dxfId="122" priority="163">
      <formula>$CG$24&gt;360</formula>
    </cfRule>
  </conditionalFormatting>
  <conditionalFormatting sqref="AY26">
    <cfRule type="expression" dxfId="121" priority="164">
      <formula>$AY$24&gt;360</formula>
    </cfRule>
  </conditionalFormatting>
  <conditionalFormatting sqref="BG25">
    <cfRule type="expression" dxfId="120" priority="160">
      <formula>$AT$22=3</formula>
    </cfRule>
    <cfRule type="expression" dxfId="119" priority="161">
      <formula>$AT$22=2</formula>
    </cfRule>
    <cfRule type="expression" dxfId="118" priority="162">
      <formula>$AT$22=1</formula>
    </cfRule>
  </conditionalFormatting>
  <conditionalFormatting sqref="BH25">
    <cfRule type="expression" dxfId="117" priority="157">
      <formula>$AT$22=3</formula>
    </cfRule>
    <cfRule type="expression" dxfId="116" priority="158">
      <formula>$AT$22=2</formula>
    </cfRule>
    <cfRule type="expression" dxfId="115" priority="159">
      <formula>$AT$22=1</formula>
    </cfRule>
  </conditionalFormatting>
  <conditionalFormatting sqref="BL24">
    <cfRule type="expression" dxfId="114" priority="154">
      <formula>$AT$22=3</formula>
    </cfRule>
    <cfRule type="expression" dxfId="113" priority="155">
      <formula>$AT$22=2</formula>
    </cfRule>
    <cfRule type="expression" dxfId="112" priority="156">
      <formula>$AT$22=1</formula>
    </cfRule>
  </conditionalFormatting>
  <conditionalFormatting sqref="BT24">
    <cfRule type="expression" dxfId="111" priority="151">
      <formula>$AT$22=3</formula>
    </cfRule>
    <cfRule type="expression" dxfId="110" priority="152">
      <formula>$AT$22=2</formula>
    </cfRule>
    <cfRule type="expression" dxfId="109" priority="153">
      <formula>$AT$22=1</formula>
    </cfRule>
  </conditionalFormatting>
  <conditionalFormatting sqref="CB24">
    <cfRule type="expression" dxfId="108" priority="148">
      <formula>$AT$22=3</formula>
    </cfRule>
    <cfRule type="expression" dxfId="107" priority="149">
      <formula>$AT$22=2</formula>
    </cfRule>
    <cfRule type="expression" dxfId="106" priority="150">
      <formula>$AT$22=1</formula>
    </cfRule>
  </conditionalFormatting>
  <conditionalFormatting sqref="CJ24">
    <cfRule type="expression" dxfId="105" priority="145">
      <formula>$AT$22=3</formula>
    </cfRule>
    <cfRule type="expression" dxfId="104" priority="146">
      <formula>$AT$22=2</formula>
    </cfRule>
    <cfRule type="expression" dxfId="103" priority="147">
      <formula>$AT$22=1</formula>
    </cfRule>
  </conditionalFormatting>
  <conditionalFormatting sqref="CO26:CW26">
    <cfRule type="expression" dxfId="102" priority="141">
      <formula>$AT$22=3</formula>
    </cfRule>
    <cfRule type="expression" dxfId="101" priority="142">
      <formula>$AT$22=2</formula>
    </cfRule>
    <cfRule type="expression" dxfId="100" priority="143">
      <formula>$AT$22=1</formula>
    </cfRule>
    <cfRule type="expression" dxfId="99" priority="144">
      <formula>$CO$24&gt;360</formula>
    </cfRule>
  </conditionalFormatting>
  <conditionalFormatting sqref="CR22:CR23">
    <cfRule type="expression" dxfId="98" priority="138">
      <formula>$AT$22=3</formula>
    </cfRule>
    <cfRule type="expression" dxfId="97" priority="139">
      <formula>$AT$22=2</formula>
    </cfRule>
    <cfRule type="expression" dxfId="96" priority="140">
      <formula>$AT$22=1</formula>
    </cfRule>
  </conditionalFormatting>
  <conditionalFormatting sqref="CO27:CU27 CO29:CW389 CV28:CW387 CP28:CP387">
    <cfRule type="expression" dxfId="95" priority="137">
      <formula>$CO$24&gt;360</formula>
    </cfRule>
  </conditionalFormatting>
  <conditionalFormatting sqref="CR24">
    <cfRule type="expression" dxfId="94" priority="134">
      <formula>$AT$22=3</formula>
    </cfRule>
    <cfRule type="expression" dxfId="93" priority="135">
      <formula>$AT$22=2</formula>
    </cfRule>
    <cfRule type="expression" dxfId="92" priority="136">
      <formula>$AT$22=1</formula>
    </cfRule>
  </conditionalFormatting>
  <conditionalFormatting sqref="H6:H14 D6:D14 B4">
    <cfRule type="expression" dxfId="91" priority="132">
      <formula>$H$15&lt;0</formula>
    </cfRule>
  </conditionalFormatting>
  <conditionalFormatting sqref="K4">
    <cfRule type="expression" dxfId="90" priority="113">
      <formula>$B$15&gt;360</formula>
    </cfRule>
  </conditionalFormatting>
  <conditionalFormatting sqref="J5 J10:K10">
    <cfRule type="expression" dxfId="89" priority="111">
      <formula>$J$10&gt;=$K$10</formula>
    </cfRule>
  </conditionalFormatting>
  <conditionalFormatting sqref="T27:AA389">
    <cfRule type="expression" dxfId="88" priority="252">
      <formula>$S$24&gt;360</formula>
    </cfRule>
  </conditionalFormatting>
  <conditionalFormatting sqref="S26">
    <cfRule type="expression" dxfId="87" priority="253">
      <formula>$AB$21=3</formula>
    </cfRule>
    <cfRule type="expression" dxfId="86" priority="254">
      <formula>$AB$21=2</formula>
    </cfRule>
    <cfRule type="expression" dxfId="85" priority="255">
      <formula>$AB$21=1</formula>
    </cfRule>
    <cfRule type="expression" dxfId="84" priority="256">
      <formula>$S$24&gt;360</formula>
    </cfRule>
  </conditionalFormatting>
  <conditionalFormatting sqref="CO28:CO387">
    <cfRule type="expression" dxfId="83" priority="47">
      <formula>$S$24&gt;360</formula>
    </cfRule>
  </conditionalFormatting>
  <conditionalFormatting sqref="AC29:AC387">
    <cfRule type="expression" dxfId="82" priority="109">
      <formula>$S$24&gt;360</formula>
    </cfRule>
  </conditionalFormatting>
  <conditionalFormatting sqref="AC29">
    <cfRule type="expression" dxfId="81" priority="108">
      <formula>$S$24&gt;360</formula>
    </cfRule>
  </conditionalFormatting>
  <conditionalFormatting sqref="AL29:AL387">
    <cfRule type="expression" dxfId="80" priority="107">
      <formula>$S$24&gt;360</formula>
    </cfRule>
  </conditionalFormatting>
  <conditionalFormatting sqref="AC29:AJ387">
    <cfRule type="expression" dxfId="79" priority="106">
      <formula>$AC$24&gt;360</formula>
    </cfRule>
  </conditionalFormatting>
  <conditionalFormatting sqref="AC28:AC387">
    <cfRule type="expression" dxfId="78" priority="105">
      <formula>$S$24&gt;360</formula>
    </cfRule>
  </conditionalFormatting>
  <conditionalFormatting sqref="AL29:AS387">
    <cfRule type="expression" dxfId="77" priority="104">
      <formula>$AL$24&gt;360</formula>
    </cfRule>
  </conditionalFormatting>
  <conditionalFormatting sqref="AL28:AL387">
    <cfRule type="expression" dxfId="76" priority="103">
      <formula>$S$24&gt;360</formula>
    </cfRule>
  </conditionalFormatting>
  <conditionalFormatting sqref="BI29:BI387">
    <cfRule type="expression" dxfId="75" priority="102">
      <formula>$AL$24&gt;360</formula>
    </cfRule>
  </conditionalFormatting>
  <conditionalFormatting sqref="BI29:BI387">
    <cfRule type="expression" dxfId="74" priority="101">
      <formula>$S$24&gt;360</formula>
    </cfRule>
  </conditionalFormatting>
  <conditionalFormatting sqref="CO28:CO387">
    <cfRule type="expression" dxfId="73" priority="49">
      <formula>$BI$24&gt;360</formula>
    </cfRule>
  </conditionalFormatting>
  <conditionalFormatting sqref="CO28:CO387">
    <cfRule type="expression" dxfId="72" priority="48">
      <formula>$AL$24&gt;360</formula>
    </cfRule>
  </conditionalFormatting>
  <conditionalFormatting sqref="BI28:BO387">
    <cfRule type="expression" dxfId="71" priority="97">
      <formula>$BI$24&gt;360</formula>
    </cfRule>
  </conditionalFormatting>
  <conditionalFormatting sqref="BI28:BI387">
    <cfRule type="expression" dxfId="70" priority="96">
      <formula>$AL$24&gt;360</formula>
    </cfRule>
  </conditionalFormatting>
  <conditionalFormatting sqref="BI28:BI387">
    <cfRule type="expression" dxfId="69" priority="95">
      <formula>$S$24&gt;360</formula>
    </cfRule>
  </conditionalFormatting>
  <conditionalFormatting sqref="BQ29:BQ387">
    <cfRule type="expression" dxfId="68" priority="93">
      <formula>$BI$24&gt;360</formula>
    </cfRule>
  </conditionalFormatting>
  <conditionalFormatting sqref="BQ29:BQ387">
    <cfRule type="expression" dxfId="67" priority="92">
      <formula>$AL$24&gt;360</formula>
    </cfRule>
  </conditionalFormatting>
  <conditionalFormatting sqref="BQ29:BQ387">
    <cfRule type="expression" dxfId="66" priority="91">
      <formula>$S$24&gt;360</formula>
    </cfRule>
  </conditionalFormatting>
  <conditionalFormatting sqref="BQ28:BW387">
    <cfRule type="expression" dxfId="65" priority="90">
      <formula>$BQ$24&gt;360</formula>
    </cfRule>
  </conditionalFormatting>
  <conditionalFormatting sqref="BQ28:BQ387">
    <cfRule type="expression" dxfId="64" priority="89">
      <formula>$BI$24&gt;360</formula>
    </cfRule>
  </conditionalFormatting>
  <conditionalFormatting sqref="BQ28:BQ387">
    <cfRule type="expression" dxfId="63" priority="88">
      <formula>$AL$24&gt;360</formula>
    </cfRule>
  </conditionalFormatting>
  <conditionalFormatting sqref="BQ28:BQ387">
    <cfRule type="expression" dxfId="62" priority="87">
      <formula>$S$24&gt;360</formula>
    </cfRule>
  </conditionalFormatting>
  <conditionalFormatting sqref="BY29:BY387">
    <cfRule type="expression" dxfId="61" priority="86">
      <formula>$BQ$24&gt;360</formula>
    </cfRule>
  </conditionalFormatting>
  <conditionalFormatting sqref="BY29:BY387">
    <cfRule type="expression" dxfId="60" priority="85">
      <formula>$BI$24&gt;360</formula>
    </cfRule>
  </conditionalFormatting>
  <conditionalFormatting sqref="BY29:BY387">
    <cfRule type="expression" dxfId="59" priority="84">
      <formula>$AL$24&gt;360</formula>
    </cfRule>
  </conditionalFormatting>
  <conditionalFormatting sqref="BY29:BY387">
    <cfRule type="expression" dxfId="58" priority="83">
      <formula>$S$24&gt;360</formula>
    </cfRule>
  </conditionalFormatting>
  <conditionalFormatting sqref="BY28:CE387">
    <cfRule type="expression" dxfId="57" priority="82">
      <formula>$BY$24&gt;360</formula>
    </cfRule>
  </conditionalFormatting>
  <conditionalFormatting sqref="BY28:BY387">
    <cfRule type="expression" dxfId="56" priority="81">
      <formula>$BQ$24&gt;360</formula>
    </cfRule>
  </conditionalFormatting>
  <conditionalFormatting sqref="BY28:BY387">
    <cfRule type="expression" dxfId="55" priority="80">
      <formula>$BI$24&gt;360</formula>
    </cfRule>
  </conditionalFormatting>
  <conditionalFormatting sqref="BY28:BY387">
    <cfRule type="expression" dxfId="54" priority="79">
      <formula>$AL$24&gt;360</formula>
    </cfRule>
  </conditionalFormatting>
  <conditionalFormatting sqref="BY28:BY387">
    <cfRule type="expression" dxfId="53" priority="78">
      <formula>$S$24&gt;360</formula>
    </cfRule>
  </conditionalFormatting>
  <conditionalFormatting sqref="CG29:CG387">
    <cfRule type="expression" dxfId="52" priority="77">
      <formula>$BY$24&gt;360</formula>
    </cfRule>
  </conditionalFormatting>
  <conditionalFormatting sqref="CG29:CG387">
    <cfRule type="expression" dxfId="51" priority="76">
      <formula>$BQ$24&gt;360</formula>
    </cfRule>
  </conditionalFormatting>
  <conditionalFormatting sqref="CG29:CG387">
    <cfRule type="expression" dxfId="50" priority="75">
      <formula>$BI$24&gt;360</formula>
    </cfRule>
  </conditionalFormatting>
  <conditionalFormatting sqref="CG29:CG387">
    <cfRule type="expression" dxfId="49" priority="74">
      <formula>$AL$24&gt;360</formula>
    </cfRule>
  </conditionalFormatting>
  <conditionalFormatting sqref="CG29:CG387">
    <cfRule type="expression" dxfId="48" priority="73">
      <formula>$S$24&gt;360</formula>
    </cfRule>
  </conditionalFormatting>
  <conditionalFormatting sqref="CG28:CM387">
    <cfRule type="expression" dxfId="47" priority="72">
      <formula>$CG$24&gt;360</formula>
    </cfRule>
  </conditionalFormatting>
  <conditionalFormatting sqref="CG28:CG387">
    <cfRule type="expression" dxfId="46" priority="71">
      <formula>$BY$24&gt;360</formula>
    </cfRule>
  </conditionalFormatting>
  <conditionalFormatting sqref="CG28:CG387">
    <cfRule type="expression" dxfId="45" priority="70">
      <formula>$BQ$24&gt;360</formula>
    </cfRule>
  </conditionalFormatting>
  <conditionalFormatting sqref="CG28:CG387">
    <cfRule type="expression" dxfId="44" priority="69">
      <formula>$BI$24&gt;360</formula>
    </cfRule>
  </conditionalFormatting>
  <conditionalFormatting sqref="CG28:CG387">
    <cfRule type="expression" dxfId="43" priority="68">
      <formula>$AL$24&gt;360</formula>
    </cfRule>
  </conditionalFormatting>
  <conditionalFormatting sqref="CG28:CG387">
    <cfRule type="expression" dxfId="42" priority="67">
      <formula>$S$24&gt;360</formula>
    </cfRule>
  </conditionalFormatting>
  <conditionalFormatting sqref="CO29:CO387">
    <cfRule type="expression" dxfId="41" priority="66">
      <formula>$CG$24&gt;360</formula>
    </cfRule>
  </conditionalFormatting>
  <conditionalFormatting sqref="CO29:CO387">
    <cfRule type="expression" dxfId="40" priority="65">
      <formula>$BY$24&gt;360</formula>
    </cfRule>
  </conditionalFormatting>
  <conditionalFormatting sqref="CO29:CO387">
    <cfRule type="expression" dxfId="39" priority="64">
      <formula>$BQ$24&gt;360</formula>
    </cfRule>
  </conditionalFormatting>
  <conditionalFormatting sqref="CO29:CO387">
    <cfRule type="expression" dxfId="38" priority="63">
      <formula>$BI$24&gt;360</formula>
    </cfRule>
  </conditionalFormatting>
  <conditionalFormatting sqref="CO29:CO387">
    <cfRule type="expression" dxfId="37" priority="62">
      <formula>$AL$24&gt;360</formula>
    </cfRule>
  </conditionalFormatting>
  <conditionalFormatting sqref="CO29:CO387">
    <cfRule type="expression" dxfId="36" priority="61">
      <formula>$S$24&gt;360</formula>
    </cfRule>
  </conditionalFormatting>
  <conditionalFormatting sqref="CO28:CU387">
    <cfRule type="expression" dxfId="35" priority="53">
      <formula>$CO$24&gt;360</formula>
    </cfRule>
  </conditionalFormatting>
  <conditionalFormatting sqref="CO28:CO387">
    <cfRule type="expression" dxfId="34" priority="52">
      <formula>$CG$24&gt;360</formula>
    </cfRule>
  </conditionalFormatting>
  <conditionalFormatting sqref="CO28:CO387">
    <cfRule type="expression" dxfId="33" priority="51">
      <formula>$BY$24&gt;360</formula>
    </cfRule>
  </conditionalFormatting>
  <conditionalFormatting sqref="CO28:CO387">
    <cfRule type="expression" dxfId="32" priority="50">
      <formula>$BQ$24&gt;360</formula>
    </cfRule>
  </conditionalFormatting>
  <conditionalFormatting sqref="CX26">
    <cfRule type="expression" dxfId="31" priority="43">
      <formula>$AT$22=3</formula>
    </cfRule>
    <cfRule type="expression" dxfId="30" priority="44">
      <formula>$AT$22=2</formula>
    </cfRule>
    <cfRule type="expression" dxfId="29" priority="45">
      <formula>$AT$22=1</formula>
    </cfRule>
    <cfRule type="expression" dxfId="28" priority="46">
      <formula>$CO$24&gt;360</formula>
    </cfRule>
  </conditionalFormatting>
  <conditionalFormatting sqref="AJ28:AJ387">
    <cfRule type="expression" dxfId="27" priority="42">
      <formula>$S$24&gt;360</formula>
    </cfRule>
  </conditionalFormatting>
  <conditionalFormatting sqref="AS28:AS387">
    <cfRule type="expression" dxfId="26" priority="41">
      <formula>$S$24&gt;360</formula>
    </cfRule>
  </conditionalFormatting>
  <conditionalFormatting sqref="BP28:BP387">
    <cfRule type="expression" dxfId="25" priority="40">
      <formula>$AY$24&gt;360</formula>
    </cfRule>
  </conditionalFormatting>
  <conditionalFormatting sqref="BX28:BX387">
    <cfRule type="expression" dxfId="24" priority="39">
      <formula>$AY$24&gt;360</formula>
    </cfRule>
  </conditionalFormatting>
  <conditionalFormatting sqref="CF28:CF387">
    <cfRule type="expression" dxfId="23" priority="38">
      <formula>$AY$24&gt;360</formula>
    </cfRule>
  </conditionalFormatting>
  <conditionalFormatting sqref="CN28:CN387">
    <cfRule type="expression" dxfId="22" priority="37">
      <formula>$AY$24&gt;360</formula>
    </cfRule>
  </conditionalFormatting>
  <conditionalFormatting sqref="J5">
    <cfRule type="expression" dxfId="21" priority="36">
      <formula>$J$10&gt;$W$19</formula>
    </cfRule>
  </conditionalFormatting>
  <conditionalFormatting sqref="BR28:BT387">
    <cfRule type="expression" dxfId="20" priority="35">
      <formula>$BQ$24&gt;360</formula>
    </cfRule>
  </conditionalFormatting>
  <conditionalFormatting sqref="BZ28:CB387">
    <cfRule type="expression" dxfId="19" priority="34">
      <formula>$BY$24&gt;360</formula>
    </cfRule>
  </conditionalFormatting>
  <conditionalFormatting sqref="CH28:CJ387">
    <cfRule type="expression" dxfId="18" priority="33">
      <formula>$CG$24&gt;360</formula>
    </cfRule>
  </conditionalFormatting>
  <conditionalFormatting sqref="CP28:CR387">
    <cfRule type="expression" dxfId="17" priority="32">
      <formula>$CO$24&gt;360</formula>
    </cfRule>
  </conditionalFormatting>
  <conditionalFormatting sqref="AD28:AF387">
    <cfRule type="expression" dxfId="16" priority="31">
      <formula>$AC$24&gt;360</formula>
    </cfRule>
  </conditionalFormatting>
  <conditionalFormatting sqref="AM28:AO387">
    <cfRule type="expression" dxfId="15" priority="30">
      <formula>$AL$24&gt;360</formula>
    </cfRule>
  </conditionalFormatting>
  <conditionalFormatting sqref="CW27">
    <cfRule type="expression" dxfId="14" priority="27">
      <formula>$CG$24&gt;360</formula>
    </cfRule>
  </conditionalFormatting>
  <conditionalFormatting sqref="CV27">
    <cfRule type="expression" dxfId="13" priority="26">
      <formula>$CG$24&gt;360</formula>
    </cfRule>
  </conditionalFormatting>
  <conditionalFormatting sqref="AZ23">
    <cfRule type="expression" dxfId="12" priority="273">
      <formula>$J$10&gt;=$AY$24</formula>
    </cfRule>
  </conditionalFormatting>
  <conditionalFormatting sqref="I11:J15">
    <cfRule type="expression" dxfId="11" priority="14">
      <formula>$K$15&lt;=0</formula>
    </cfRule>
    <cfRule type="expression" dxfId="10" priority="17">
      <formula>$K$14&gt;$K$15</formula>
    </cfRule>
  </conditionalFormatting>
  <conditionalFormatting sqref="K14">
    <cfRule type="cellIs" dxfId="9" priority="16" operator="greaterThan">
      <formula>$K$15</formula>
    </cfRule>
  </conditionalFormatting>
  <conditionalFormatting sqref="K15">
    <cfRule type="cellIs" dxfId="8" priority="15" operator="greaterThan">
      <formula>$K$15</formula>
    </cfRule>
  </conditionalFormatting>
  <conditionalFormatting sqref="I11">
    <cfRule type="expression" dxfId="7" priority="314">
      <formula>$CW$388&lt;0</formula>
    </cfRule>
    <cfRule type="expression" dxfId="6" priority="315">
      <formula>$B$15&gt;360</formula>
    </cfRule>
  </conditionalFormatting>
  <conditionalFormatting sqref="B5:H16 I5:J10 K7:K14 L7:L15 M5:Q15 C23:J26 B20:J22">
    <cfRule type="expression" dxfId="5" priority="13">
      <formula>$K$15&lt;=0</formula>
    </cfRule>
  </conditionalFormatting>
  <conditionalFormatting sqref="K7:K15">
    <cfRule type="expression" dxfId="4" priority="11">
      <formula>AND(H7&gt;0,K7=0)</formula>
    </cfRule>
    <cfRule type="cellIs" dxfId="3" priority="12" operator="greaterThan">
      <formula>360</formula>
    </cfRule>
  </conditionalFormatting>
  <conditionalFormatting sqref="H7:H15">
    <cfRule type="expression" dxfId="2" priority="10">
      <formula>AND(H7=0,K7&gt;0)</formula>
    </cfRule>
  </conditionalFormatting>
  <conditionalFormatting sqref="L7:L13">
    <cfRule type="expression" dxfId="1" priority="2">
      <formula>AND(L7&gt;$K$23,$K$14&lt;&gt;0)</formula>
    </cfRule>
  </conditionalFormatting>
  <conditionalFormatting sqref="I16:Q16">
    <cfRule type="expression" dxfId="0" priority="1">
      <formula>AND($K$24&lt;&gt;"",$K$14&lt;&gt;0)</formula>
    </cfRule>
  </conditionalFormatting>
  <dataValidations disablePrompts="1" xWindow="1477" yWindow="528" count="3">
    <dataValidation type="list" allowBlank="1" showInputMessage="1" showErrorMessage="1" errorTitle="Type ADi - Base calcul" error="Sélectionner l'option qui convient" promptTitle="Type ADi - Base calcul" prompt="Sélectionner l'option qui convient" sqref="M7:M8">
      <formula1>$K$20:$K$22</formula1>
    </dataValidation>
    <dataValidation type="list" allowBlank="1" showInputMessage="1" showErrorMessage="1" errorTitle="Type ADI -Base calcu" error="Sélectionner l'option qui convient" promptTitle="Type ADI -Base calcul" prompt="Sélectionner l'option qui convient" sqref="M9">
      <formula1>$K$20:$K$22</formula1>
    </dataValidation>
    <dataValidation type="list" allowBlank="1" showInputMessage="1" showErrorMessage="1" errorTitle="Type ADI -Base calcul" error="Sélectionner l'option qui convient" promptTitle="Type ADI -Base calcul" prompt="Sélectionner l'option qui convient" sqref="M10">
      <formula1>$K$20:$K$22</formula1>
    </dataValidation>
  </dataValidations>
  <pageMargins left="0.7" right="0.7" top="0.75" bottom="0.75" header="0.3" footer="0.3"/>
  <pageSetup paperSize="9" orientation="portrait" horizontalDpi="4294967293" verticalDpi="0" r:id="rId1"/>
  <ignoredErrors>
    <ignoredError sqref="L391:W391 AW391:BC391 BE391:BK391 BM391:BS391 BU391:CA391 CC391:CI391 Y391:AF391 AH391:AU391 AD4:AE18 AK5:CH7 AK8:CG18 K395:CO1048576 L392:CO394 M1:Q1 AK4:CO4 L390:CO390 CK391:CO391 N19:R19 AD2:CG2 AD3:CO3 CY19 H25:I25 CQ2:CR4 DI2:XFD18 CQ390:CT1048576 CQ1:XFD1 DB19:XFD19 CU390:CZ1048576 D16 DA390:XFD1048576 FY20:XFD389 AC19:AJ19 AL19:AS19 AU19:CG19 H15:H16 C25 G19 W19:Y19 V1:CO1 L14 I11"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Optimisation">
                <anchor moveWithCells="1" sizeWithCells="1">
                  <from>
                    <xdr:col>15</xdr:col>
                    <xdr:colOff>53340</xdr:colOff>
                    <xdr:row>20</xdr:row>
                    <xdr:rowOff>53340</xdr:rowOff>
                  </from>
                  <to>
                    <xdr:col>16</xdr:col>
                    <xdr:colOff>1082040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heetViews>
  <sheetFormatPr baseColWidth="10" defaultRowHeight="15.6" x14ac:dyDescent="0.3"/>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5.6" x14ac:dyDescent="0.3"/>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Lissage_Echéances</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2018-10-28T09:26:28Z</dcterms:created>
  <dcterms:modified xsi:type="dcterms:W3CDTF">2022-06-03T16:28:58Z</dcterms:modified>
</cp:coreProperties>
</file>