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0" windowWidth="16380" windowHeight="8196" tabRatio="500"/>
  </bookViews>
  <sheets>
    <sheet name="Données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7" i="1" l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F7" i="1" l="1"/>
  <c r="Q9" i="1" l="1"/>
  <c r="G14" i="1" l="1"/>
  <c r="T14" i="1"/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S15" i="1" l="1"/>
  <c r="T15" i="1" s="1"/>
  <c r="H12" i="1"/>
  <c r="U15" i="1" l="1"/>
  <c r="AL15" i="1"/>
  <c r="H34" i="1"/>
  <c r="H14" i="1"/>
  <c r="J12" i="1"/>
  <c r="S16" i="1"/>
  <c r="T16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H33" i="1" s="1"/>
  <c r="V15" i="1" l="1"/>
  <c r="H15" i="1"/>
  <c r="AL16" i="1"/>
  <c r="U16" i="1"/>
  <c r="V16" i="1" s="1"/>
  <c r="H22" i="1"/>
  <c r="H32" i="1"/>
  <c r="H21" i="1"/>
  <c r="H29" i="1"/>
  <c r="H31" i="1"/>
  <c r="H19" i="1"/>
  <c r="H30" i="1"/>
  <c r="H25" i="1"/>
  <c r="H27" i="1"/>
  <c r="H16" i="1"/>
  <c r="H18" i="1"/>
  <c r="H28" i="1"/>
  <c r="H24" i="1"/>
  <c r="H26" i="1"/>
  <c r="H20" i="1"/>
  <c r="H23" i="1"/>
  <c r="H17" i="1"/>
  <c r="G15" i="1"/>
  <c r="AM15" i="1" s="1"/>
  <c r="AN15" i="1" s="1"/>
  <c r="S17" i="1"/>
  <c r="T17" i="1" s="1"/>
  <c r="U17" i="1" l="1"/>
  <c r="V17" i="1" s="1"/>
  <c r="AL17" i="1"/>
  <c r="G16" i="1"/>
  <c r="AM16" i="1" s="1"/>
  <c r="AN16" i="1" s="1"/>
  <c r="X15" i="1"/>
  <c r="S18" i="1"/>
  <c r="T18" i="1" s="1"/>
  <c r="J14" i="1"/>
  <c r="AE15" i="1" l="1"/>
  <c r="Z15" i="1"/>
  <c r="AN17" i="1"/>
  <c r="U18" i="1"/>
  <c r="V18" i="1" s="1"/>
  <c r="AL18" i="1"/>
  <c r="G17" i="1"/>
  <c r="AM17" i="1" s="1"/>
  <c r="X16" i="1"/>
  <c r="S19" i="1"/>
  <c r="T19" i="1" s="1"/>
  <c r="J15" i="1"/>
  <c r="L15" i="1" s="1"/>
  <c r="AC15" i="1" s="1"/>
  <c r="AG15" i="1" s="1"/>
  <c r="AE16" i="1" l="1"/>
  <c r="Z16" i="1"/>
  <c r="AN18" i="1"/>
  <c r="U19" i="1"/>
  <c r="V19" i="1" s="1"/>
  <c r="AL19" i="1"/>
  <c r="G18" i="1"/>
  <c r="AM18" i="1" s="1"/>
  <c r="X17" i="1"/>
  <c r="S20" i="1"/>
  <c r="T20" i="1" s="1"/>
  <c r="J16" i="1"/>
  <c r="L16" i="1" s="1"/>
  <c r="AC16" i="1" s="1"/>
  <c r="AG16" i="1" s="1"/>
  <c r="AE17" i="1" l="1"/>
  <c r="Z17" i="1"/>
  <c r="U20" i="1"/>
  <c r="V20" i="1" s="1"/>
  <c r="AL20" i="1"/>
  <c r="G19" i="1"/>
  <c r="AM19" i="1" s="1"/>
  <c r="AN19" i="1" s="1"/>
  <c r="X18" i="1"/>
  <c r="S21" i="1"/>
  <c r="T21" i="1" s="1"/>
  <c r="J17" i="1"/>
  <c r="L17" i="1" s="1"/>
  <c r="AC17" i="1" s="1"/>
  <c r="AG17" i="1" l="1"/>
  <c r="AE18" i="1"/>
  <c r="Z18" i="1"/>
  <c r="U21" i="1"/>
  <c r="V21" i="1" s="1"/>
  <c r="AL21" i="1"/>
  <c r="G20" i="1"/>
  <c r="AM20" i="1" s="1"/>
  <c r="AN20" i="1" s="1"/>
  <c r="X19" i="1"/>
  <c r="S22" i="1"/>
  <c r="T22" i="1" s="1"/>
  <c r="J18" i="1"/>
  <c r="L18" i="1" s="1"/>
  <c r="AC18" i="1" s="1"/>
  <c r="AG18" i="1" l="1"/>
  <c r="AE19" i="1"/>
  <c r="Z19" i="1"/>
  <c r="U22" i="1"/>
  <c r="V22" i="1" s="1"/>
  <c r="AL22" i="1"/>
  <c r="G21" i="1"/>
  <c r="AM21" i="1" s="1"/>
  <c r="AN21" i="1" s="1"/>
  <c r="X20" i="1"/>
  <c r="S23" i="1"/>
  <c r="T23" i="1" s="1"/>
  <c r="J19" i="1"/>
  <c r="L19" i="1" s="1"/>
  <c r="AC19" i="1" s="1"/>
  <c r="AG19" i="1" l="1"/>
  <c r="AE20" i="1"/>
  <c r="Z20" i="1"/>
  <c r="U23" i="1"/>
  <c r="V23" i="1" s="1"/>
  <c r="AL23" i="1"/>
  <c r="G22" i="1"/>
  <c r="AM22" i="1" s="1"/>
  <c r="AN22" i="1" s="1"/>
  <c r="X21" i="1"/>
  <c r="S24" i="1"/>
  <c r="T24" i="1" s="1"/>
  <c r="J20" i="1"/>
  <c r="L20" i="1" s="1"/>
  <c r="AC20" i="1" s="1"/>
  <c r="AG20" i="1" l="1"/>
  <c r="AE21" i="1"/>
  <c r="Z21" i="1"/>
  <c r="U24" i="1"/>
  <c r="V24" i="1" s="1"/>
  <c r="AL24" i="1"/>
  <c r="G23" i="1"/>
  <c r="AM23" i="1" s="1"/>
  <c r="AN23" i="1" s="1"/>
  <c r="X22" i="1"/>
  <c r="S25" i="1"/>
  <c r="T25" i="1" s="1"/>
  <c r="J21" i="1"/>
  <c r="L21" i="1" s="1"/>
  <c r="AC21" i="1" s="1"/>
  <c r="AG21" i="1" l="1"/>
  <c r="AE22" i="1"/>
  <c r="Z22" i="1"/>
  <c r="U25" i="1"/>
  <c r="V25" i="1" s="1"/>
  <c r="AL25" i="1"/>
  <c r="G24" i="1"/>
  <c r="AM24" i="1" s="1"/>
  <c r="AN24" i="1" s="1"/>
  <c r="X23" i="1"/>
  <c r="S26" i="1"/>
  <c r="T26" i="1" s="1"/>
  <c r="J22" i="1"/>
  <c r="L22" i="1" s="1"/>
  <c r="AC22" i="1" s="1"/>
  <c r="AG22" i="1" l="1"/>
  <c r="AE23" i="1"/>
  <c r="Z23" i="1"/>
  <c r="U26" i="1"/>
  <c r="V26" i="1" s="1"/>
  <c r="AL26" i="1"/>
  <c r="G25" i="1"/>
  <c r="AM25" i="1" s="1"/>
  <c r="AN25" i="1" s="1"/>
  <c r="X24" i="1"/>
  <c r="S27" i="1"/>
  <c r="T27" i="1" s="1"/>
  <c r="J23" i="1"/>
  <c r="L23" i="1" s="1"/>
  <c r="AC23" i="1" s="1"/>
  <c r="AG23" i="1" l="1"/>
  <c r="AE24" i="1"/>
  <c r="Z24" i="1"/>
  <c r="U27" i="1"/>
  <c r="V27" i="1" s="1"/>
  <c r="AL27" i="1"/>
  <c r="G26" i="1"/>
  <c r="AM26" i="1" s="1"/>
  <c r="AN26" i="1" s="1"/>
  <c r="X25" i="1"/>
  <c r="S28" i="1"/>
  <c r="T28" i="1" s="1"/>
  <c r="J24" i="1"/>
  <c r="L24" i="1" s="1"/>
  <c r="AC24" i="1" s="1"/>
  <c r="AG24" i="1" l="1"/>
  <c r="AE25" i="1"/>
  <c r="Z25" i="1"/>
  <c r="U28" i="1"/>
  <c r="V28" i="1" s="1"/>
  <c r="AL28" i="1"/>
  <c r="G27" i="1"/>
  <c r="AM27" i="1" s="1"/>
  <c r="AN27" i="1" s="1"/>
  <c r="X26" i="1"/>
  <c r="S29" i="1"/>
  <c r="T29" i="1" s="1"/>
  <c r="J25" i="1"/>
  <c r="L25" i="1" s="1"/>
  <c r="AC25" i="1" s="1"/>
  <c r="AG25" i="1" l="1"/>
  <c r="AE26" i="1"/>
  <c r="Z26" i="1"/>
  <c r="U29" i="1"/>
  <c r="V29" i="1" s="1"/>
  <c r="AL29" i="1"/>
  <c r="G28" i="1"/>
  <c r="AM28" i="1" s="1"/>
  <c r="AN28" i="1" s="1"/>
  <c r="X27" i="1"/>
  <c r="S30" i="1"/>
  <c r="T30" i="1" s="1"/>
  <c r="J26" i="1"/>
  <c r="L26" i="1" s="1"/>
  <c r="AC26" i="1" s="1"/>
  <c r="AG26" i="1" l="1"/>
  <c r="AE27" i="1"/>
  <c r="Z27" i="1"/>
  <c r="U30" i="1"/>
  <c r="V30" i="1" s="1"/>
  <c r="AL30" i="1"/>
  <c r="G29" i="1"/>
  <c r="AM29" i="1" s="1"/>
  <c r="AN29" i="1" s="1"/>
  <c r="X28" i="1"/>
  <c r="S31" i="1"/>
  <c r="T31" i="1" s="1"/>
  <c r="J27" i="1"/>
  <c r="L27" i="1" s="1"/>
  <c r="AC27" i="1" s="1"/>
  <c r="AG27" i="1" l="1"/>
  <c r="AE28" i="1"/>
  <c r="Z28" i="1"/>
  <c r="U31" i="1"/>
  <c r="V31" i="1" s="1"/>
  <c r="AL31" i="1"/>
  <c r="G30" i="1"/>
  <c r="AM30" i="1" s="1"/>
  <c r="AN30" i="1" s="1"/>
  <c r="X29" i="1"/>
  <c r="S32" i="1"/>
  <c r="T32" i="1" s="1"/>
  <c r="J28" i="1"/>
  <c r="L28" i="1" s="1"/>
  <c r="AC28" i="1" s="1"/>
  <c r="AG28" i="1" l="1"/>
  <c r="AE29" i="1"/>
  <c r="Z29" i="1"/>
  <c r="U32" i="1"/>
  <c r="V32" i="1" s="1"/>
  <c r="AL32" i="1"/>
  <c r="G31" i="1"/>
  <c r="AM31" i="1" s="1"/>
  <c r="AN31" i="1" s="1"/>
  <c r="X30" i="1"/>
  <c r="S33" i="1"/>
  <c r="T33" i="1" s="1"/>
  <c r="J29" i="1"/>
  <c r="L29" i="1" s="1"/>
  <c r="AC29" i="1" s="1"/>
  <c r="AG29" i="1" l="1"/>
  <c r="AE30" i="1"/>
  <c r="Z30" i="1"/>
  <c r="U33" i="1"/>
  <c r="V33" i="1" s="1"/>
  <c r="AL33" i="1"/>
  <c r="G32" i="1"/>
  <c r="AM32" i="1" s="1"/>
  <c r="AN32" i="1" s="1"/>
  <c r="X31" i="1"/>
  <c r="S34" i="1"/>
  <c r="T34" i="1" s="1"/>
  <c r="J30" i="1"/>
  <c r="L30" i="1" s="1"/>
  <c r="AC30" i="1" s="1"/>
  <c r="AG30" i="1" l="1"/>
  <c r="AE31" i="1"/>
  <c r="Z31" i="1"/>
  <c r="U34" i="1"/>
  <c r="V34" i="1" s="1"/>
  <c r="AL34" i="1"/>
  <c r="G33" i="1"/>
  <c r="AM33" i="1" s="1"/>
  <c r="AN33" i="1" s="1"/>
  <c r="X32" i="1"/>
  <c r="J31" i="1"/>
  <c r="L31" i="1" s="1"/>
  <c r="AC31" i="1" s="1"/>
  <c r="AG31" i="1" l="1"/>
  <c r="AE32" i="1"/>
  <c r="Z32" i="1"/>
  <c r="G34" i="1"/>
  <c r="X33" i="1"/>
  <c r="J32" i="1"/>
  <c r="L32" i="1" s="1"/>
  <c r="AC32" i="1" s="1"/>
  <c r="AG32" i="1" l="1"/>
  <c r="AE33" i="1"/>
  <c r="Z33" i="1"/>
  <c r="X34" i="1"/>
  <c r="AM34" i="1"/>
  <c r="AN34" i="1" s="1"/>
  <c r="J33" i="1"/>
  <c r="L33" i="1" s="1"/>
  <c r="AC33" i="1" s="1"/>
  <c r="AG33" i="1" l="1"/>
  <c r="AE34" i="1"/>
  <c r="Z34" i="1"/>
  <c r="J34" i="1"/>
  <c r="L34" i="1" s="1"/>
  <c r="AC34" i="1" s="1"/>
  <c r="AG34" i="1" l="1"/>
</calcChain>
</file>

<file path=xl/comments1.xml><?xml version="1.0" encoding="utf-8"?>
<comments xmlns="http://schemas.openxmlformats.org/spreadsheetml/2006/main">
  <authors>
    <author>Auteur</author>
  </authors>
  <commentList>
    <comment ref="Q14" authorId="0">
      <text>
        <r>
          <rPr>
            <b/>
            <sz val="9"/>
            <color indexed="81"/>
            <rFont val="Tahoma"/>
            <family val="2"/>
          </rPr>
          <t>"3" = [(1+ ("2"))/(1+("1"))]-1</t>
        </r>
      </text>
    </comment>
    <comment ref="AN14" authorId="0">
      <text>
        <r>
          <rPr>
            <b/>
            <sz val="9"/>
            <color indexed="81"/>
            <rFont val="Tahoma"/>
            <family val="2"/>
          </rPr>
          <t xml:space="preserve">"3" = [(1+("1"))/(1+("2)"]-1
</t>
        </r>
      </text>
    </comment>
    <comment ref="AO14" authorId="0">
      <text>
        <r>
          <rPr>
            <b/>
            <sz val="9"/>
            <color indexed="81"/>
            <rFont val="Tahoma"/>
            <family val="2"/>
          </rPr>
          <t xml:space="preserve">"4" = "1" - "3"
</t>
        </r>
      </text>
    </comment>
  </commentList>
</comments>
</file>

<file path=xl/sharedStrings.xml><?xml version="1.0" encoding="utf-8"?>
<sst xmlns="http://schemas.openxmlformats.org/spreadsheetml/2006/main" count="259" uniqueCount="49">
  <si>
    <t>Taux d’inflation</t>
  </si>
  <si>
    <t>https://www.insee.fr/fr/statistiques/2122401</t>
  </si>
  <si>
    <t>Paru le : 18/01/2022</t>
  </si>
  <si>
    <t>Données annuelles INSEE de 1991 à 2021</t>
  </si>
  <si>
    <t>Prix de 1 Kg de produit "P"</t>
  </si>
  <si>
    <t>kgs</t>
  </si>
  <si>
    <t>Poids du produit "P" acheté avec :</t>
  </si>
  <si>
    <t>Fin année</t>
  </si>
  <si>
    <t>Taux livret A</t>
  </si>
  <si>
    <t>Prévision BdF</t>
  </si>
  <si>
    <t>https://www.toutsurmesfinances.com/placements/livret-a-et-livret-bleu-historique-du-taux-moyen-annuel-depuis-1970.html</t>
  </si>
  <si>
    <t>Kgs</t>
  </si>
  <si>
    <t>Avec inflation</t>
  </si>
  <si>
    <t>Sans Inflation</t>
  </si>
  <si>
    <t>Intérêts</t>
  </si>
  <si>
    <t>de capital placés - Intérêts capitalisés en fin de chaque année</t>
  </si>
  <si>
    <t>Cumul Intérêts</t>
  </si>
  <si>
    <t>Avec Inflation</t>
  </si>
  <si>
    <r>
      <t xml:space="preserve">Perte de pouvoir d'achat </t>
    </r>
    <r>
      <rPr>
        <b/>
        <sz val="10"/>
        <color rgb="FFFF0000"/>
        <rFont val="Arial"/>
        <family val="2"/>
      </rPr>
      <t>des intérêts</t>
    </r>
    <r>
      <rPr>
        <b/>
        <sz val="10"/>
        <rFont val="Arial"/>
        <family val="2"/>
      </rPr>
      <t xml:space="preserve"> en Kgs de produit "P"</t>
    </r>
  </si>
  <si>
    <r>
      <t>Perte de pouvoir d'achat</t>
    </r>
    <r>
      <rPr>
        <b/>
        <sz val="10"/>
        <color rgb="FFFF0000"/>
        <rFont val="Arial"/>
        <family val="2"/>
      </rPr>
      <t xml:space="preserve"> du capital</t>
    </r>
    <r>
      <rPr>
        <b/>
        <sz val="10"/>
        <rFont val="Arial"/>
        <family val="2"/>
      </rPr>
      <t xml:space="preserve"> en Kgs de produit "P"</t>
    </r>
  </si>
  <si>
    <r>
      <t xml:space="preserve">Perte totale de pouvoir d'achat </t>
    </r>
    <r>
      <rPr>
        <b/>
        <sz val="10"/>
        <color rgb="FFFF0000"/>
        <rFont val="Arial"/>
        <family val="2"/>
      </rPr>
      <t>"capital + intérêts"</t>
    </r>
    <r>
      <rPr>
        <b/>
        <sz val="10"/>
        <rFont val="Arial"/>
        <family val="2"/>
      </rPr>
      <t xml:space="preserve"> en Kgs de produit "P"</t>
    </r>
  </si>
  <si>
    <r>
      <t>Poids du produit "P" acheté</t>
    </r>
    <r>
      <rPr>
        <b/>
        <sz val="10"/>
        <color rgb="FFFF0000"/>
        <rFont val="Arial"/>
        <family val="2"/>
      </rPr>
      <t xml:space="preserve"> avec les inétrêts</t>
    </r>
  </si>
  <si>
    <r>
      <t xml:space="preserve">Poids du produit "P" acheté </t>
    </r>
    <r>
      <rPr>
        <b/>
        <sz val="10"/>
        <color rgb="FFFF0000"/>
        <rFont val="Arial"/>
        <family val="2"/>
      </rPr>
      <t>avec les inétrêts</t>
    </r>
  </si>
  <si>
    <r>
      <t>Rappel perte de pouvoir d'achat</t>
    </r>
    <r>
      <rPr>
        <b/>
        <sz val="10"/>
        <color rgb="FFFF0000"/>
        <rFont val="Arial"/>
        <family val="2"/>
      </rPr>
      <t xml:space="preserve"> du capital</t>
    </r>
    <r>
      <rPr>
        <b/>
        <sz val="10"/>
        <rFont val="Arial"/>
        <family val="2"/>
      </rPr>
      <t xml:space="preserve"> en Kgs de produit "P"</t>
    </r>
  </si>
  <si>
    <t>Années</t>
  </si>
  <si>
    <t>Taux intérêt %</t>
  </si>
  <si>
    <t>Taux inflation %</t>
  </si>
  <si>
    <t>Valeur acquise fin de période</t>
  </si>
  <si>
    <r>
      <t xml:space="preserve">Ecart de rémunération </t>
    </r>
    <r>
      <rPr>
        <b/>
        <sz val="10"/>
        <color rgb="FFFF0000"/>
        <rFont val="Arial"/>
        <family val="2"/>
      </rPr>
      <t>par année</t>
    </r>
  </si>
  <si>
    <t>an</t>
  </si>
  <si>
    <t>ans</t>
  </si>
  <si>
    <t>Cumul inflation sur la période</t>
  </si>
  <si>
    <t>Taux déflaté sur la période</t>
  </si>
  <si>
    <t>Ecart de rémunération sur la période</t>
  </si>
  <si>
    <r>
      <t xml:space="preserve">Tx déflaté percus </t>
    </r>
    <r>
      <rPr>
        <b/>
        <sz val="10"/>
        <color rgb="FFFF0000"/>
        <rFont val="Arial"/>
        <family val="2"/>
      </rPr>
      <t xml:space="preserve">par année en </t>
    </r>
    <r>
      <rPr>
        <b/>
        <sz val="10"/>
        <rFont val="Arial"/>
        <family val="2"/>
      </rPr>
      <t>%</t>
    </r>
  </si>
  <si>
    <t>Contrôle de cohérence</t>
  </si>
  <si>
    <t>Cumul intérêts perçus sur la période</t>
  </si>
  <si>
    <t>Matrice pour</t>
  </si>
  <si>
    <t>Capital initial placé</t>
  </si>
  <si>
    <t>Perte pouvoir d'achat en Kgs de produit "P"</t>
  </si>
  <si>
    <t>Perte de pouvoir d'achat en % de rémunération</t>
  </si>
  <si>
    <t>Terme cherché</t>
  </si>
  <si>
    <r>
      <t> Historique des taux des Livrets A</t>
    </r>
    <r>
      <rPr>
        <b/>
        <sz val="10"/>
        <color rgb="FFC00000"/>
        <rFont val="Arial"/>
        <family val="2"/>
      </rPr>
      <t xml:space="preserve"> (en %, moyennes annuelles)</t>
    </r>
  </si>
  <si>
    <r>
      <t xml:space="preserve">Les cellules matérialisées </t>
    </r>
    <r>
      <rPr>
        <b/>
        <sz val="10"/>
        <color rgb="FF009644"/>
        <rFont val="Arial"/>
        <family val="2"/>
      </rPr>
      <t>en vert</t>
    </r>
    <r>
      <rPr>
        <b/>
        <sz val="10"/>
        <rFont val="Arial"/>
        <family val="2"/>
      </rPr>
      <t xml:space="preserve"> sont modifiables</t>
    </r>
  </si>
  <si>
    <t>"1"</t>
  </si>
  <si>
    <t>"2"</t>
  </si>
  <si>
    <t>"3"</t>
  </si>
  <si>
    <t xml:space="preserve">Incidence de l'inflation sur un capital et ses intérêts capitalisés (= sa valeur acquise) sur une durée de vingt ans……….……………....................Incidence de l'inflation sur un capital et ses intérêts capitalisés (= sa valeur acquise) sur une durée de vingt ans.....……….……………...............Incidence de l'inflation sur un capital et ses intérêts capitalisés (= sa valeur acquise) sur une durée de vingt ans           </t>
  </si>
  <si>
    <t>"4"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</si>
</sst>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€&quot;;[Red]\-#,##0.00\ &quot;€&quot;"/>
    <numFmt numFmtId="164" formatCode="\ * #,##0.00\ [$€-1]\ ;\-* #,##0.00\ [$€-1]\ ;\ * \-#\ [$€-1]\ "/>
    <numFmt numFmtId="165" formatCode="#,##0.00\ &quot;€&quot;"/>
    <numFmt numFmtId="166" formatCode="#,##0.0000\ &quot;€&quot;;[Red]\-#,##0.0000\ &quot;€&quot;"/>
    <numFmt numFmtId="167" formatCode="#,##0.0000\ &quot;€&quot;"/>
    <numFmt numFmtId="168" formatCode="0.0000%"/>
    <numFmt numFmtId="169" formatCode="#,##0.0000"/>
    <numFmt numFmtId="170" formatCode="0.00000%"/>
    <numFmt numFmtId="171" formatCode="#,##0.000"/>
  </numFmts>
  <fonts count="17" x14ac:knownFonts="1">
    <font>
      <sz val="10"/>
      <name val="Arial"/>
      <charset val="1"/>
    </font>
    <font>
      <sz val="10"/>
      <name val="Arial"/>
      <family val="2"/>
      <charset val="1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009644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FE9C9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rgb="FFDDDDDD"/>
      </top>
      <bottom style="double">
        <color auto="1"/>
      </bottom>
      <diagonal/>
    </border>
  </borders>
  <cellStyleXfs count="7">
    <xf numFmtId="0" fontId="0" fillId="0" borderId="0"/>
    <xf numFmtId="164" fontId="6" fillId="0" borderId="0" applyBorder="0" applyProtection="0"/>
    <xf numFmtId="0" fontId="6" fillId="0" borderId="0"/>
    <xf numFmtId="0" fontId="6" fillId="0" borderId="0"/>
    <xf numFmtId="0" fontId="1" fillId="0" borderId="0"/>
    <xf numFmtId="0" fontId="2" fillId="0" borderId="0" applyBorder="0" applyProtection="0"/>
    <xf numFmtId="0" fontId="7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6" applyBorder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7" fillId="0" borderId="6" xfId="6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/>
    <xf numFmtId="0" fontId="3" fillId="0" borderId="6" xfId="3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6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/>
    <xf numFmtId="0" fontId="8" fillId="0" borderId="12" xfId="0" applyFont="1" applyBorder="1"/>
    <xf numFmtId="0" fontId="8" fillId="0" borderId="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66" fontId="8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65" fontId="10" fillId="2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68" fontId="10" fillId="3" borderId="30" xfId="0" applyNumberFormat="1" applyFont="1" applyFill="1" applyBorder="1" applyAlignment="1">
      <alignment horizontal="right" vertical="top" wrapText="1"/>
    </xf>
    <xf numFmtId="165" fontId="8" fillId="0" borderId="35" xfId="0" applyNumberFormat="1" applyFont="1" applyBorder="1" applyAlignment="1">
      <alignment horizontal="right" vertical="center"/>
    </xf>
    <xf numFmtId="166" fontId="8" fillId="0" borderId="36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2" xfId="0" applyBorder="1"/>
    <xf numFmtId="0" fontId="8" fillId="0" borderId="32" xfId="0" applyFont="1" applyBorder="1" applyAlignment="1">
      <alignment horizontal="center" vertical="center"/>
    </xf>
    <xf numFmtId="168" fontId="10" fillId="3" borderId="31" xfId="0" applyNumberFormat="1" applyFont="1" applyFill="1" applyBorder="1" applyAlignment="1">
      <alignment horizontal="right" vertical="top" wrapText="1"/>
    </xf>
    <xf numFmtId="165" fontId="10" fillId="2" borderId="34" xfId="0" applyNumberFormat="1" applyFont="1" applyFill="1" applyBorder="1" applyAlignment="1">
      <alignment horizontal="right" vertical="center" wrapText="1"/>
    </xf>
    <xf numFmtId="165" fontId="8" fillId="0" borderId="33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vertical="center"/>
    </xf>
    <xf numFmtId="169" fontId="8" fillId="0" borderId="33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7" fontId="8" fillId="0" borderId="34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0" fillId="0" borderId="6" xfId="0" applyBorder="1"/>
    <xf numFmtId="0" fontId="8" fillId="0" borderId="33" xfId="0" applyFont="1" applyBorder="1"/>
    <xf numFmtId="168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9" fontId="8" fillId="0" borderId="32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168" fontId="10" fillId="4" borderId="31" xfId="0" applyNumberFormat="1" applyFont="1" applyFill="1" applyBorder="1" applyAlignment="1">
      <alignment horizontal="right" vertical="top" wrapText="1"/>
    </xf>
    <xf numFmtId="0" fontId="8" fillId="0" borderId="40" xfId="0" applyFont="1" applyBorder="1"/>
    <xf numFmtId="0" fontId="8" fillId="0" borderId="50" xfId="0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67" fontId="8" fillId="0" borderId="35" xfId="0" applyNumberFormat="1" applyFont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68" fontId="8" fillId="0" borderId="18" xfId="0" applyNumberFormat="1" applyFont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8" fontId="1" fillId="0" borderId="34" xfId="0" applyNumberFormat="1" applyFont="1" applyBorder="1" applyAlignment="1">
      <alignment vertical="center"/>
    </xf>
    <xf numFmtId="168" fontId="8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69" fontId="8" fillId="5" borderId="32" xfId="0" applyNumberFormat="1" applyFont="1" applyFill="1" applyBorder="1" applyAlignment="1">
      <alignment vertical="center"/>
    </xf>
    <xf numFmtId="0" fontId="8" fillId="5" borderId="49" xfId="0" applyFont="1" applyFill="1" applyBorder="1" applyAlignment="1">
      <alignment vertical="center"/>
    </xf>
    <xf numFmtId="0" fontId="8" fillId="5" borderId="37" xfId="0" applyFont="1" applyFill="1" applyBorder="1" applyAlignment="1">
      <alignment vertical="center"/>
    </xf>
    <xf numFmtId="169" fontId="8" fillId="5" borderId="5" xfId="0" applyNumberFormat="1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3" fillId="0" borderId="0" xfId="3" applyFont="1" applyBorder="1" applyAlignment="1">
      <alignment horizontal="center" vertical="center" wrapText="1"/>
    </xf>
    <xf numFmtId="0" fontId="0" fillId="0" borderId="0" xfId="0" applyBorder="1"/>
    <xf numFmtId="165" fontId="3" fillId="0" borderId="0" xfId="3" applyNumberFormat="1" applyFont="1" applyFill="1" applyBorder="1" applyAlignment="1">
      <alignment horizontal="left" vertical="center"/>
    </xf>
    <xf numFmtId="0" fontId="1" fillId="5" borderId="30" xfId="0" applyFont="1" applyFill="1" applyBorder="1" applyAlignment="1">
      <alignment vertical="center"/>
    </xf>
    <xf numFmtId="165" fontId="3" fillId="0" borderId="10" xfId="3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8" fontId="8" fillId="3" borderId="36" xfId="0" applyNumberFormat="1" applyFont="1" applyFill="1" applyBorder="1" applyAlignment="1">
      <alignment vertical="center"/>
    </xf>
    <xf numFmtId="168" fontId="8" fillId="3" borderId="24" xfId="0" applyNumberFormat="1" applyFont="1" applyFill="1" applyBorder="1" applyAlignment="1">
      <alignment vertical="center"/>
    </xf>
    <xf numFmtId="168" fontId="8" fillId="5" borderId="31" xfId="0" applyNumberFormat="1" applyFont="1" applyFill="1" applyBorder="1" applyAlignment="1">
      <alignment vertical="center"/>
    </xf>
    <xf numFmtId="0" fontId="8" fillId="0" borderId="0" xfId="0" applyFont="1" applyBorder="1"/>
    <xf numFmtId="0" fontId="8" fillId="0" borderId="8" xfId="0" applyFont="1" applyBorder="1"/>
    <xf numFmtId="0" fontId="10" fillId="0" borderId="0" xfId="0" applyFont="1" applyBorder="1"/>
    <xf numFmtId="0" fontId="8" fillId="0" borderId="10" xfId="0" applyFont="1" applyBorder="1" applyAlignment="1">
      <alignment horizontal="left" vertical="center"/>
    </xf>
    <xf numFmtId="169" fontId="8" fillId="0" borderId="0" xfId="0" applyNumberFormat="1" applyFont="1" applyBorder="1" applyAlignment="1">
      <alignment vertical="center"/>
    </xf>
    <xf numFmtId="165" fontId="3" fillId="0" borderId="42" xfId="3" applyNumberFormat="1" applyFont="1" applyFill="1" applyBorder="1" applyAlignment="1">
      <alignment horizontal="left" vertical="center"/>
    </xf>
    <xf numFmtId="8" fontId="8" fillId="7" borderId="14" xfId="0" applyNumberFormat="1" applyFont="1" applyFill="1" applyBorder="1" applyAlignment="1">
      <alignment horizontal="right" vertical="center"/>
    </xf>
    <xf numFmtId="0" fontId="0" fillId="0" borderId="3" xfId="0" applyBorder="1"/>
    <xf numFmtId="0" fontId="0" fillId="0" borderId="52" xfId="0" applyBorder="1"/>
    <xf numFmtId="0" fontId="14" fillId="9" borderId="48" xfId="0" applyFont="1" applyFill="1" applyBorder="1" applyAlignment="1">
      <alignment vertical="center"/>
    </xf>
    <xf numFmtId="0" fontId="14" fillId="9" borderId="49" xfId="0" applyFont="1" applyFill="1" applyBorder="1" applyAlignment="1">
      <alignment vertical="center"/>
    </xf>
    <xf numFmtId="0" fontId="14" fillId="9" borderId="7" xfId="0" applyFont="1" applyFill="1" applyBorder="1" applyAlignment="1">
      <alignment vertical="center"/>
    </xf>
    <xf numFmtId="0" fontId="12" fillId="10" borderId="53" xfId="0" applyFont="1" applyFill="1" applyBorder="1" applyAlignment="1">
      <alignment vertical="center"/>
    </xf>
    <xf numFmtId="0" fontId="14" fillId="10" borderId="48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14" fillId="10" borderId="6" xfId="0" applyFont="1" applyFill="1" applyBorder="1" applyAlignment="1">
      <alignment vertical="center"/>
    </xf>
    <xf numFmtId="0" fontId="12" fillId="9" borderId="51" xfId="0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0" fontId="8" fillId="0" borderId="53" xfId="0" applyFont="1" applyBorder="1"/>
    <xf numFmtId="0" fontId="0" fillId="0" borderId="8" xfId="0" applyBorder="1"/>
    <xf numFmtId="0" fontId="8" fillId="0" borderId="0" xfId="0" applyFont="1" applyFill="1" applyBorder="1"/>
    <xf numFmtId="171" fontId="12" fillId="9" borderId="5" xfId="0" applyNumberFormat="1" applyFont="1" applyFill="1" applyBorder="1" applyAlignment="1">
      <alignment vertical="center"/>
    </xf>
    <xf numFmtId="0" fontId="8" fillId="0" borderId="32" xfId="0" applyFont="1" applyBorder="1"/>
    <xf numFmtId="0" fontId="8" fillId="0" borderId="45" xfId="0" applyFont="1" applyBorder="1" applyAlignment="1">
      <alignment vertical="center"/>
    </xf>
    <xf numFmtId="168" fontId="10" fillId="4" borderId="54" xfId="0" applyNumberFormat="1" applyFont="1" applyFill="1" applyBorder="1" applyAlignment="1">
      <alignment horizontal="right" vertical="top" wrapText="1"/>
    </xf>
    <xf numFmtId="165" fontId="8" fillId="0" borderId="40" xfId="0" applyNumberFormat="1" applyFont="1" applyBorder="1" applyAlignment="1">
      <alignment vertical="center"/>
    </xf>
    <xf numFmtId="169" fontId="8" fillId="0" borderId="40" xfId="0" applyNumberFormat="1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3" fillId="8" borderId="33" xfId="3" applyFont="1" applyFill="1" applyBorder="1" applyAlignment="1" applyProtection="1">
      <alignment horizontal="right" vertical="center"/>
      <protection locked="0"/>
    </xf>
    <xf numFmtId="0" fontId="3" fillId="8" borderId="18" xfId="3" applyFont="1" applyFill="1" applyBorder="1" applyAlignment="1" applyProtection="1">
      <alignment horizontal="right" vertical="center"/>
      <protection locked="0"/>
    </xf>
    <xf numFmtId="0" fontId="8" fillId="8" borderId="5" xfId="0" applyFont="1" applyFill="1" applyBorder="1" applyProtection="1">
      <protection locked="0"/>
    </xf>
    <xf numFmtId="10" fontId="8" fillId="8" borderId="34" xfId="4" applyNumberFormat="1" applyFont="1" applyFill="1" applyBorder="1" applyAlignment="1" applyProtection="1">
      <alignment horizontal="right" vertical="center"/>
      <protection locked="0"/>
    </xf>
    <xf numFmtId="10" fontId="8" fillId="8" borderId="6" xfId="4" applyNumberFormat="1" applyFont="1" applyFill="1" applyBorder="1" applyAlignment="1" applyProtection="1">
      <alignment horizontal="right" vertical="center"/>
      <protection locked="0"/>
    </xf>
    <xf numFmtId="165" fontId="8" fillId="8" borderId="6" xfId="0" applyNumberFormat="1" applyFont="1" applyFill="1" applyBorder="1" applyProtection="1">
      <protection locked="0"/>
    </xf>
    <xf numFmtId="0" fontId="8" fillId="8" borderId="45" xfId="0" applyFont="1" applyFill="1" applyBorder="1" applyAlignment="1" applyProtection="1">
      <alignment horizontal="right" vertical="center"/>
      <protection locked="0"/>
    </xf>
    <xf numFmtId="10" fontId="10" fillId="8" borderId="36" xfId="0" applyNumberFormat="1" applyFont="1" applyFill="1" applyBorder="1" applyAlignment="1" applyProtection="1">
      <alignment horizontal="right" vertical="top" wrapText="1"/>
      <protection locked="0"/>
    </xf>
    <xf numFmtId="10" fontId="10" fillId="8" borderId="24" xfId="0" applyNumberFormat="1" applyFont="1" applyFill="1" applyBorder="1" applyAlignment="1" applyProtection="1">
      <alignment horizontal="right" vertical="top"/>
      <protection locked="0"/>
    </xf>
    <xf numFmtId="0" fontId="1" fillId="0" borderId="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34" xfId="4" quotePrefix="1" applyNumberFormat="1" applyFont="1" applyFill="1" applyBorder="1" applyAlignment="1">
      <alignment horizontal="center" vertical="center"/>
    </xf>
    <xf numFmtId="10" fontId="10" fillId="0" borderId="36" xfId="0" quotePrefix="1" applyNumberFormat="1" applyFont="1" applyFill="1" applyBorder="1" applyAlignment="1">
      <alignment horizontal="center" vertical="center" wrapText="1"/>
    </xf>
    <xf numFmtId="168" fontId="10" fillId="3" borderId="31" xfId="0" quotePrefix="1" applyNumberFormat="1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165" fontId="8" fillId="0" borderId="15" xfId="0" quotePrefix="1" applyNumberFormat="1" applyFont="1" applyBorder="1" applyAlignment="1">
      <alignment horizontal="center" vertical="center"/>
    </xf>
    <xf numFmtId="168" fontId="8" fillId="3" borderId="25" xfId="0" quotePrefix="1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8" fontId="12" fillId="10" borderId="6" xfId="0" applyNumberFormat="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7">
    <cellStyle name="Euro" xfId="1"/>
    <cellStyle name="Lien hypertexte" xfId="6" builtinId="8"/>
    <cellStyle name="Motif" xfId="2"/>
    <cellStyle name="Normal" xfId="0" builtinId="0"/>
    <cellStyle name="Normal_Tableaux CC_Econ gale" xfId="3"/>
    <cellStyle name="Normal_valeurs_annuelles" xfId="4"/>
    <cellStyle name="Sans nom1" xfId="5"/>
  </cellStyles>
  <dxfs count="22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rgb="FFC00000"/>
      </font>
    </dxf>
    <dxf>
      <fill>
        <patternFill>
          <bgColor rgb="FFFFFF00"/>
        </patternFill>
      </fill>
    </dxf>
    <dxf>
      <font>
        <b/>
        <i val="0"/>
        <strike val="0"/>
        <color rgb="FFC0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FFD5"/>
      <color rgb="FFDFE9C9"/>
      <color rgb="FF009644"/>
      <color rgb="FF00CC00"/>
      <color rgb="FF00B050"/>
      <color rgb="FFF5FFEB"/>
      <color rgb="FFE0FFC1"/>
      <color rgb="FFFFFFDD"/>
      <color rgb="FFF2F2F2"/>
      <color rgb="FFFDED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see.fr/fr/statistiques/2122401" TargetMode="External"/><Relationship Id="rId1" Type="http://schemas.openxmlformats.org/officeDocument/2006/relationships/hyperlink" Target="https://www.toutsurmesfinances.com/placements/livret-a-et-livret-bleu-historique-du-taux-moyen-annuel-depuis-1970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P39"/>
  <sheetViews>
    <sheetView tabSelected="1" zoomScale="110" zoomScaleNormal="110" workbookViewId="0"/>
  </sheetViews>
  <sheetFormatPr baseColWidth="10" defaultColWidth="11.5546875" defaultRowHeight="13.2" x14ac:dyDescent="0.25"/>
  <cols>
    <col min="1" max="1" width="2.21875" bestFit="1" customWidth="1"/>
    <col min="2" max="2" width="15.33203125" bestFit="1" customWidth="1"/>
    <col min="3" max="3" width="3" bestFit="1" customWidth="1"/>
    <col min="4" max="4" width="6.21875" style="1" customWidth="1"/>
    <col min="5" max="5" width="8.77734375" style="1" customWidth="1"/>
    <col min="6" max="6" width="12.88671875" style="1" customWidth="1"/>
    <col min="7" max="8" width="13" style="1" customWidth="1"/>
    <col min="9" max="9" width="4.109375" style="1" customWidth="1"/>
    <col min="10" max="10" width="11.33203125" style="1" customWidth="1"/>
    <col min="11" max="11" width="3.77734375" style="1" customWidth="1"/>
    <col min="12" max="13" width="11.33203125" style="1" customWidth="1"/>
    <col min="14" max="14" width="2.21875" style="1" bestFit="1" customWidth="1"/>
    <col min="15" max="15" width="5" style="1" customWidth="1"/>
    <col min="16" max="16" width="11.33203125" style="1" customWidth="1"/>
    <col min="17" max="17" width="11.77734375" style="1" customWidth="1"/>
    <col min="18" max="18" width="12.77734375" style="76" customWidth="1"/>
    <col min="19" max="22" width="11.33203125" style="1" customWidth="1"/>
    <col min="23" max="23" width="10.77734375" style="1" customWidth="1"/>
    <col min="24" max="27" width="11.33203125" style="1" customWidth="1"/>
    <col min="28" max="28" width="2.21875" style="1" bestFit="1" customWidth="1"/>
    <col min="29" max="32" width="11.33203125" style="1" customWidth="1"/>
    <col min="33" max="34" width="12.77734375" style="1" customWidth="1"/>
    <col min="35" max="35" width="0.88671875" style="1" customWidth="1"/>
    <col min="36" max="36" width="3" style="76" customWidth="1"/>
    <col min="37" max="37" width="3.88671875" style="1" customWidth="1"/>
    <col min="38" max="38" width="13.77734375" style="1" customWidth="1"/>
    <col min="39" max="40" width="11.33203125" style="1" customWidth="1"/>
    <col min="41" max="41" width="12.77734375" style="1" customWidth="1"/>
    <col min="42" max="70" width="11.33203125" style="1" customWidth="1"/>
    <col min="71" max="1030" width="11.5546875" style="2"/>
  </cols>
  <sheetData>
    <row r="1" spans="1:48" ht="13.8" thickBot="1" x14ac:dyDescent="0.3">
      <c r="A1" s="160"/>
    </row>
    <row r="2" spans="1:48" ht="14.4" thickTop="1" thickBot="1" x14ac:dyDescent="0.3">
      <c r="B2" s="216" t="s">
        <v>47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40"/>
    </row>
    <row r="3" spans="1:48" ht="12.75" customHeight="1" thickTop="1" x14ac:dyDescent="0.25">
      <c r="A3" s="9"/>
      <c r="B3" s="25"/>
      <c r="C3" s="100"/>
      <c r="D3" s="3" t="s">
        <v>0</v>
      </c>
      <c r="F3" s="114" t="s">
        <v>3</v>
      </c>
      <c r="I3" s="114" t="s">
        <v>2</v>
      </c>
      <c r="L3" s="114"/>
      <c r="M3" s="115"/>
      <c r="N3" s="152"/>
      <c r="O3" s="3" t="s">
        <v>8</v>
      </c>
      <c r="P3" s="116" t="s">
        <v>42</v>
      </c>
      <c r="AB3" s="152"/>
      <c r="AP3" s="40"/>
    </row>
    <row r="4" spans="1:48" ht="12.75" customHeight="1" thickBot="1" x14ac:dyDescent="0.3">
      <c r="B4" s="20"/>
      <c r="C4" s="65"/>
      <c r="D4" s="21"/>
      <c r="E4" s="15"/>
      <c r="F4" s="16"/>
      <c r="G4" s="17" t="s">
        <v>1</v>
      </c>
      <c r="H4" s="17"/>
      <c r="I4" s="16"/>
      <c r="J4" s="16"/>
      <c r="K4" s="16"/>
      <c r="L4" s="16"/>
      <c r="M4" s="18"/>
      <c r="N4" s="153"/>
      <c r="O4" s="17" t="s">
        <v>10</v>
      </c>
      <c r="P4" s="16"/>
      <c r="Q4" s="16"/>
      <c r="R4" s="78"/>
      <c r="S4" s="16"/>
      <c r="T4" s="16"/>
      <c r="U4" s="16"/>
      <c r="V4" s="16"/>
      <c r="W4" s="16"/>
      <c r="X4" s="16"/>
      <c r="Y4" s="16"/>
      <c r="Z4" s="16"/>
      <c r="AA4" s="16"/>
      <c r="AB4" s="153"/>
      <c r="AP4" s="40"/>
    </row>
    <row r="5" spans="1:48" ht="12.75" customHeight="1" thickTop="1" thickBot="1" x14ac:dyDescent="0.3">
      <c r="A5" s="133"/>
      <c r="B5" s="214" t="s">
        <v>43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153"/>
      <c r="O5" s="8"/>
      <c r="AB5" s="153"/>
      <c r="AP5" s="40"/>
    </row>
    <row r="6" spans="1:48" ht="12.75" customHeight="1" thickTop="1" x14ac:dyDescent="0.25">
      <c r="A6" s="133"/>
      <c r="B6" s="132" t="s">
        <v>38</v>
      </c>
      <c r="C6" s="122"/>
      <c r="D6" s="164" t="s">
        <v>41</v>
      </c>
      <c r="E6" s="165"/>
      <c r="F6" s="130" t="s">
        <v>39</v>
      </c>
      <c r="G6" s="123"/>
      <c r="H6" s="124"/>
      <c r="I6" s="126" t="s">
        <v>40</v>
      </c>
      <c r="J6" s="127"/>
      <c r="K6" s="127"/>
      <c r="L6" s="127"/>
      <c r="M6" s="128"/>
      <c r="N6" s="153"/>
      <c r="AB6" s="153"/>
      <c r="AC6" s="104"/>
      <c r="AD6" s="104"/>
      <c r="AE6" s="104"/>
      <c r="AF6" s="104"/>
      <c r="AG6" s="104"/>
      <c r="AH6" s="104"/>
      <c r="AI6" s="14"/>
      <c r="AJ6" s="104"/>
      <c r="AK6" s="104"/>
      <c r="AL6" s="104"/>
      <c r="AM6" s="104"/>
      <c r="AN6" s="104"/>
      <c r="AO6" s="104"/>
      <c r="AP6" s="40"/>
    </row>
    <row r="7" spans="1:48" ht="12.75" customHeight="1" thickBot="1" x14ac:dyDescent="0.3">
      <c r="A7" s="133"/>
      <c r="B7" s="147">
        <v>12345</v>
      </c>
      <c r="C7" s="65"/>
      <c r="D7" s="148">
        <v>20</v>
      </c>
      <c r="E7" s="18" t="s">
        <v>30</v>
      </c>
      <c r="F7" s="135">
        <f>(VLOOKUP($D$7,$C$15:$AO$34,31))/$E$9*$B$7</f>
        <v>-4485.0075753483079</v>
      </c>
      <c r="G7" s="131" t="s">
        <v>11</v>
      </c>
      <c r="H7" s="125"/>
      <c r="I7" s="196">
        <f>VLOOKUP($D$7,C15:AO34,39)</f>
        <v>-0.36330559541096052</v>
      </c>
      <c r="J7" s="197"/>
      <c r="K7" s="129"/>
      <c r="L7" s="129"/>
      <c r="M7" s="129"/>
      <c r="N7" s="153"/>
      <c r="AB7" s="153"/>
      <c r="AC7" s="104"/>
      <c r="AD7" s="104"/>
      <c r="AE7" s="104"/>
      <c r="AF7" s="104"/>
      <c r="AG7" s="104"/>
      <c r="AH7" s="104"/>
      <c r="AI7" s="77"/>
      <c r="AJ7" s="104"/>
      <c r="AK7" s="104"/>
      <c r="AL7" s="104"/>
      <c r="AM7" s="104"/>
      <c r="AN7" s="104"/>
      <c r="AO7" s="104"/>
      <c r="AP7" s="40"/>
    </row>
    <row r="8" spans="1:48" ht="4.95" customHeight="1" thickTop="1" thickBot="1" x14ac:dyDescent="0.3">
      <c r="A8" s="133"/>
      <c r="B8" s="99"/>
      <c r="C8" s="71"/>
      <c r="D8" s="71"/>
      <c r="E8" s="101"/>
      <c r="F8" s="118"/>
      <c r="G8" s="8"/>
      <c r="H8" s="8"/>
      <c r="I8" s="198"/>
      <c r="J8" s="199"/>
      <c r="N8" s="153"/>
      <c r="O8" s="100"/>
      <c r="P8" s="4"/>
      <c r="Q8" s="101"/>
      <c r="R8" s="101"/>
      <c r="S8" s="10"/>
      <c r="T8" s="8"/>
      <c r="U8" s="8"/>
      <c r="AB8" s="153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40"/>
    </row>
    <row r="9" spans="1:48" ht="16.8" customHeight="1" thickTop="1" thickBot="1" x14ac:dyDescent="0.3">
      <c r="A9" s="133"/>
      <c r="B9" s="169" t="s">
        <v>37</v>
      </c>
      <c r="C9" s="170"/>
      <c r="D9" s="171"/>
      <c r="E9" s="119">
        <v>100</v>
      </c>
      <c r="F9" s="117" t="s">
        <v>15</v>
      </c>
      <c r="G9" s="23"/>
      <c r="H9" s="23"/>
      <c r="I9" s="24"/>
      <c r="J9" s="24"/>
      <c r="K9" s="24"/>
      <c r="L9" s="24"/>
      <c r="M9" s="24"/>
      <c r="N9" s="153"/>
      <c r="O9" s="169" t="s">
        <v>37</v>
      </c>
      <c r="P9" s="170"/>
      <c r="Q9" s="103">
        <f>E9</f>
        <v>100</v>
      </c>
      <c r="R9" s="22" t="s">
        <v>15</v>
      </c>
      <c r="S9" s="24"/>
      <c r="T9" s="23"/>
      <c r="U9" s="23"/>
      <c r="V9" s="24"/>
      <c r="W9" s="24"/>
      <c r="X9" s="24"/>
      <c r="Y9" s="24"/>
      <c r="Z9" s="24"/>
      <c r="AA9" s="24"/>
      <c r="AB9" s="153"/>
      <c r="AC9" s="77"/>
      <c r="AD9" s="77"/>
      <c r="AE9" s="77"/>
      <c r="AF9" s="72"/>
      <c r="AG9" s="191" t="s">
        <v>35</v>
      </c>
      <c r="AH9" s="192"/>
      <c r="AI9" s="193"/>
      <c r="AJ9" s="193"/>
      <c r="AK9" s="193"/>
      <c r="AL9" s="193"/>
      <c r="AM9" s="193"/>
      <c r="AN9" s="193"/>
      <c r="AO9" s="192"/>
      <c r="AP9" s="40"/>
    </row>
    <row r="10" spans="1:48" ht="4.95" customHeight="1" thickTop="1" thickBot="1" x14ac:dyDescent="0.3">
      <c r="A10" s="133"/>
      <c r="D10" s="4"/>
      <c r="E10" s="4"/>
      <c r="F10" s="8"/>
      <c r="N10" s="153"/>
      <c r="AB10" s="153"/>
      <c r="AF10" s="18"/>
      <c r="AG10" s="194"/>
      <c r="AH10" s="195"/>
      <c r="AI10" s="106"/>
      <c r="AJ10" s="105"/>
      <c r="AK10" s="105"/>
      <c r="AL10" s="105"/>
      <c r="AM10" s="105"/>
      <c r="AN10" s="105"/>
      <c r="AO10" s="102"/>
    </row>
    <row r="11" spans="1:48" ht="12.75" customHeight="1" thickTop="1" thickBot="1" x14ac:dyDescent="0.3">
      <c r="A11" s="133"/>
      <c r="B11" s="121"/>
      <c r="C11" s="172" t="s">
        <v>24</v>
      </c>
      <c r="D11" s="173"/>
      <c r="E11" s="178" t="s">
        <v>26</v>
      </c>
      <c r="F11" s="221" t="s">
        <v>4</v>
      </c>
      <c r="G11" s="222"/>
      <c r="H11" s="38" t="s">
        <v>6</v>
      </c>
      <c r="I11" s="33"/>
      <c r="J11" s="33"/>
      <c r="K11" s="34"/>
      <c r="L11" s="221" t="s">
        <v>19</v>
      </c>
      <c r="M11" s="178"/>
      <c r="N11" s="153"/>
      <c r="O11" s="151"/>
      <c r="P11" s="181" t="s">
        <v>25</v>
      </c>
      <c r="Q11" s="231" t="s">
        <v>34</v>
      </c>
      <c r="R11" s="166" t="s">
        <v>28</v>
      </c>
      <c r="S11" s="178" t="s">
        <v>14</v>
      </c>
      <c r="T11" s="200" t="s">
        <v>27</v>
      </c>
      <c r="U11" s="200" t="s">
        <v>16</v>
      </c>
      <c r="V11" s="200" t="s">
        <v>21</v>
      </c>
      <c r="W11" s="211"/>
      <c r="X11" s="178" t="s">
        <v>22</v>
      </c>
      <c r="Y11" s="234"/>
      <c r="Z11" s="200" t="s">
        <v>18</v>
      </c>
      <c r="AA11" s="181"/>
      <c r="AB11" s="154"/>
      <c r="AC11" s="238" t="s">
        <v>23</v>
      </c>
      <c r="AD11" s="221"/>
      <c r="AE11" s="200" t="s">
        <v>18</v>
      </c>
      <c r="AF11" s="203"/>
      <c r="AG11" s="208" t="s">
        <v>20</v>
      </c>
      <c r="AH11" s="208"/>
      <c r="AI11" s="107"/>
      <c r="AJ11" s="182"/>
      <c r="AK11" s="183"/>
      <c r="AL11" s="200" t="s">
        <v>36</v>
      </c>
      <c r="AM11" s="200" t="s">
        <v>31</v>
      </c>
      <c r="AN11" s="218" t="s">
        <v>32</v>
      </c>
      <c r="AO11" s="208" t="s">
        <v>33</v>
      </c>
    </row>
    <row r="12" spans="1:48" ht="12.75" customHeight="1" thickTop="1" thickBot="1" x14ac:dyDescent="0.3">
      <c r="B12" s="25"/>
      <c r="C12" s="174"/>
      <c r="D12" s="175"/>
      <c r="E12" s="179"/>
      <c r="F12" s="223"/>
      <c r="G12" s="180"/>
      <c r="H12" s="39">
        <f>E9</f>
        <v>100</v>
      </c>
      <c r="I12" s="35"/>
      <c r="J12" s="59">
        <f>H12</f>
        <v>100</v>
      </c>
      <c r="K12" s="19"/>
      <c r="L12" s="227"/>
      <c r="M12" s="228"/>
      <c r="N12" s="40"/>
      <c r="O12" s="40"/>
      <c r="P12" s="174"/>
      <c r="Q12" s="232"/>
      <c r="R12" s="167"/>
      <c r="S12" s="179"/>
      <c r="T12" s="201"/>
      <c r="U12" s="201"/>
      <c r="V12" s="201"/>
      <c r="W12" s="201"/>
      <c r="X12" s="179"/>
      <c r="Y12" s="235"/>
      <c r="Z12" s="204"/>
      <c r="AA12" s="205"/>
      <c r="AB12" s="58"/>
      <c r="AC12" s="239"/>
      <c r="AD12" s="227"/>
      <c r="AE12" s="204"/>
      <c r="AF12" s="205"/>
      <c r="AG12" s="209"/>
      <c r="AH12" s="209"/>
      <c r="AI12" s="107"/>
      <c r="AJ12" s="184"/>
      <c r="AK12" s="185"/>
      <c r="AL12" s="204"/>
      <c r="AM12" s="204"/>
      <c r="AN12" s="219"/>
      <c r="AO12" s="209"/>
    </row>
    <row r="13" spans="1:48" ht="12.75" customHeight="1" thickTop="1" thickBot="1" x14ac:dyDescent="0.3">
      <c r="B13" s="20"/>
      <c r="C13" s="176"/>
      <c r="D13" s="177"/>
      <c r="E13" s="180"/>
      <c r="F13" s="28" t="s">
        <v>13</v>
      </c>
      <c r="G13" s="36" t="s">
        <v>12</v>
      </c>
      <c r="H13" s="224" t="s">
        <v>13</v>
      </c>
      <c r="I13" s="225"/>
      <c r="J13" s="226" t="s">
        <v>12</v>
      </c>
      <c r="K13" s="171"/>
      <c r="L13" s="229"/>
      <c r="M13" s="230"/>
      <c r="N13" s="40"/>
      <c r="O13" s="42"/>
      <c r="P13" s="176"/>
      <c r="Q13" s="233"/>
      <c r="R13" s="168"/>
      <c r="S13" s="180"/>
      <c r="T13" s="202"/>
      <c r="U13" s="202"/>
      <c r="V13" s="212" t="s">
        <v>13</v>
      </c>
      <c r="W13" s="213"/>
      <c r="X13" s="236" t="s">
        <v>17</v>
      </c>
      <c r="Y13" s="237"/>
      <c r="Z13" s="206"/>
      <c r="AA13" s="207"/>
      <c r="AB13" s="58"/>
      <c r="AC13" s="240"/>
      <c r="AD13" s="229"/>
      <c r="AE13" s="206"/>
      <c r="AF13" s="207"/>
      <c r="AG13" s="210"/>
      <c r="AH13" s="210"/>
      <c r="AI13" s="107"/>
      <c r="AJ13" s="186"/>
      <c r="AK13" s="187"/>
      <c r="AL13" s="206"/>
      <c r="AM13" s="206"/>
      <c r="AN13" s="220"/>
      <c r="AO13" s="210"/>
    </row>
    <row r="14" spans="1:48" ht="12.75" customHeight="1" thickTop="1" thickBot="1" x14ac:dyDescent="0.3">
      <c r="B14" s="26" t="s">
        <v>7</v>
      </c>
      <c r="C14" s="66">
        <v>0</v>
      </c>
      <c r="D14" s="142">
        <v>2002</v>
      </c>
      <c r="E14" s="157" t="s">
        <v>44</v>
      </c>
      <c r="F14" s="120">
        <v>1</v>
      </c>
      <c r="G14" s="45">
        <f>F14</f>
        <v>1</v>
      </c>
      <c r="H14" s="46">
        <f>$H$12/F14</f>
        <v>100</v>
      </c>
      <c r="I14" s="47" t="s">
        <v>11</v>
      </c>
      <c r="J14" s="48">
        <f t="shared" ref="J14:J34" si="0">$J$12/G14</f>
        <v>100</v>
      </c>
      <c r="K14" s="49" t="s">
        <v>5</v>
      </c>
      <c r="L14" s="50"/>
      <c r="M14" s="51"/>
      <c r="N14" s="11"/>
      <c r="O14" s="53">
        <f t="shared" ref="O14:O34" si="1">D14</f>
        <v>2002</v>
      </c>
      <c r="P14" s="158" t="s">
        <v>45</v>
      </c>
      <c r="Q14" s="159" t="s">
        <v>46</v>
      </c>
      <c r="R14" s="79"/>
      <c r="S14" s="55"/>
      <c r="T14" s="56">
        <f>E9</f>
        <v>100</v>
      </c>
      <c r="U14" s="56"/>
      <c r="V14" s="60"/>
      <c r="W14" s="47"/>
      <c r="X14" s="62"/>
      <c r="Y14" s="51"/>
      <c r="Z14" s="81"/>
      <c r="AA14" s="83"/>
      <c r="AB14" s="10"/>
      <c r="AC14" s="73"/>
      <c r="AD14" s="75"/>
      <c r="AE14" s="60"/>
      <c r="AF14" s="49"/>
      <c r="AG14" s="92"/>
      <c r="AH14" s="93"/>
      <c r="AI14" s="108"/>
      <c r="AJ14" s="85">
        <v>0</v>
      </c>
      <c r="AL14" s="161" t="s">
        <v>44</v>
      </c>
      <c r="AM14" s="161" t="s">
        <v>45</v>
      </c>
      <c r="AN14" s="162" t="s">
        <v>46</v>
      </c>
      <c r="AO14" s="163" t="s">
        <v>48</v>
      </c>
      <c r="AQ14" s="68"/>
      <c r="AR14" s="67"/>
      <c r="AU14" s="67"/>
    </row>
    <row r="15" spans="1:48" ht="12.75" customHeight="1" thickBot="1" x14ac:dyDescent="0.3">
      <c r="B15" s="52"/>
      <c r="C15" s="66">
        <v>1</v>
      </c>
      <c r="D15" s="142">
        <v>2003</v>
      </c>
      <c r="E15" s="145">
        <v>2.1000000000000001E-2</v>
      </c>
      <c r="F15" s="44">
        <f t="shared" ref="F15:F33" si="2">F14</f>
        <v>1</v>
      </c>
      <c r="G15" s="45">
        <f t="shared" ref="G15:G34" si="3">G14+(G14*E15)</f>
        <v>1.0209999999999999</v>
      </c>
      <c r="H15" s="46">
        <f t="shared" ref="H15:H34" si="4">$H$12/F15</f>
        <v>100</v>
      </c>
      <c r="I15" s="47" t="s">
        <v>11</v>
      </c>
      <c r="J15" s="48">
        <f t="shared" si="0"/>
        <v>97.943192948090115</v>
      </c>
      <c r="K15" s="49" t="s">
        <v>5</v>
      </c>
      <c r="L15" s="73">
        <f t="shared" ref="L15:L34" si="5">J15-H15</f>
        <v>-2.0568070519098853</v>
      </c>
      <c r="M15" s="51" t="s">
        <v>11</v>
      </c>
      <c r="N15" s="12"/>
      <c r="O15" s="53">
        <f t="shared" si="1"/>
        <v>2003</v>
      </c>
      <c r="P15" s="149">
        <v>2.7E-2</v>
      </c>
      <c r="Q15" s="54">
        <f t="shared" ref="Q15:Q34" si="6">((1+P15)/(1+E15))-1</f>
        <v>5.8765915768854704E-3</v>
      </c>
      <c r="R15" s="79">
        <f>Q15-P15</f>
        <v>-2.1123408423114529E-2</v>
      </c>
      <c r="S15" s="55">
        <f>T14*P15</f>
        <v>2.7</v>
      </c>
      <c r="T15" s="56">
        <f>T14+S15</f>
        <v>102.7</v>
      </c>
      <c r="U15" s="56">
        <f>T15-$T$14</f>
        <v>2.7000000000000028</v>
      </c>
      <c r="V15" s="60">
        <f>U15/F15</f>
        <v>2.7000000000000028</v>
      </c>
      <c r="W15" s="47" t="s">
        <v>11</v>
      </c>
      <c r="X15" s="62">
        <f t="shared" ref="X15:X34" si="7">U15/G15</f>
        <v>2.6444662095984359</v>
      </c>
      <c r="Y15" s="51" t="s">
        <v>11</v>
      </c>
      <c r="Z15" s="84">
        <f>X15-V15</f>
        <v>-5.5533790401566918E-2</v>
      </c>
      <c r="AA15" s="51" t="s">
        <v>11</v>
      </c>
      <c r="AB15" s="10"/>
      <c r="AC15" s="73">
        <f t="shared" ref="AC15:AC34" si="8">L15</f>
        <v>-2.0568070519098853</v>
      </c>
      <c r="AD15" s="47" t="s">
        <v>11</v>
      </c>
      <c r="AE15" s="60">
        <f t="shared" ref="AE15:AE34" si="9">X15-V15</f>
        <v>-5.5533790401566918E-2</v>
      </c>
      <c r="AF15" s="49" t="s">
        <v>11</v>
      </c>
      <c r="AG15" s="92">
        <f t="shared" ref="AG15:AG34" si="10">AC15+AE15</f>
        <v>-2.1123408423114522</v>
      </c>
      <c r="AH15" s="94" t="s">
        <v>11</v>
      </c>
      <c r="AI15" s="108"/>
      <c r="AJ15" s="88">
        <v>1</v>
      </c>
      <c r="AK15" s="89" t="s">
        <v>29</v>
      </c>
      <c r="AL15" s="90">
        <f t="shared" ref="AL15:AL34" si="11">(T15-100)/100</f>
        <v>2.7000000000000027E-2</v>
      </c>
      <c r="AM15" s="90">
        <f t="shared" ref="AM15:AM34" si="12">(G15-1)/1</f>
        <v>2.0999999999999908E-2</v>
      </c>
      <c r="AN15" s="111">
        <f>((1+AL15)/(1+AM15))-1</f>
        <v>5.8765915768856924E-3</v>
      </c>
      <c r="AO15" s="113">
        <f>AN15-AL15</f>
        <v>-2.1123408423114335E-2</v>
      </c>
      <c r="AP15" s="67"/>
      <c r="AS15" s="68"/>
      <c r="AT15" s="69"/>
      <c r="AU15" s="67"/>
      <c r="AV15" s="68"/>
    </row>
    <row r="16" spans="1:48" ht="12.75" customHeight="1" thickBot="1" x14ac:dyDescent="0.3">
      <c r="B16" s="52"/>
      <c r="C16" s="66">
        <v>2</v>
      </c>
      <c r="D16" s="142">
        <v>2004</v>
      </c>
      <c r="E16" s="145">
        <v>2.1000000000000001E-2</v>
      </c>
      <c r="F16" s="44">
        <f t="shared" si="2"/>
        <v>1</v>
      </c>
      <c r="G16" s="45">
        <f t="shared" si="3"/>
        <v>1.042441</v>
      </c>
      <c r="H16" s="46">
        <f t="shared" si="4"/>
        <v>100</v>
      </c>
      <c r="I16" s="47" t="s">
        <v>11</v>
      </c>
      <c r="J16" s="48">
        <f t="shared" si="0"/>
        <v>95.928690448668078</v>
      </c>
      <c r="K16" s="49" t="s">
        <v>5</v>
      </c>
      <c r="L16" s="73">
        <f t="shared" si="5"/>
        <v>-4.0713095513319217</v>
      </c>
      <c r="M16" s="51" t="s">
        <v>11</v>
      </c>
      <c r="N16" s="12"/>
      <c r="O16" s="53">
        <f t="shared" si="1"/>
        <v>2004</v>
      </c>
      <c r="P16" s="149">
        <v>2.3E-2</v>
      </c>
      <c r="Q16" s="54">
        <f t="shared" si="6"/>
        <v>1.9588638589618235E-3</v>
      </c>
      <c r="R16" s="79">
        <f t="shared" ref="R16:R34" si="13">Q16-P16</f>
        <v>-2.1041136141038176E-2</v>
      </c>
      <c r="S16" s="55">
        <f t="shared" ref="S16:S34" si="14">T15*P16</f>
        <v>2.3620999999999999</v>
      </c>
      <c r="T16" s="56">
        <f t="shared" ref="T16:T34" si="15">T15+S16</f>
        <v>105.0621</v>
      </c>
      <c r="U16" s="56">
        <f t="shared" ref="U16:U34" si="16">T16-$T$14</f>
        <v>5.0621000000000009</v>
      </c>
      <c r="V16" s="60">
        <f t="shared" ref="V16:V34" si="17">U16/F16</f>
        <v>5.0621000000000009</v>
      </c>
      <c r="W16" s="47" t="s">
        <v>11</v>
      </c>
      <c r="X16" s="62">
        <f t="shared" si="7"/>
        <v>4.8560062392020278</v>
      </c>
      <c r="Y16" s="51" t="s">
        <v>11</v>
      </c>
      <c r="Z16" s="84">
        <f t="shared" ref="Z16:Z34" si="18">X16-V16</f>
        <v>-0.20609376079797315</v>
      </c>
      <c r="AA16" s="51" t="s">
        <v>11</v>
      </c>
      <c r="AB16" s="10"/>
      <c r="AC16" s="73">
        <f t="shared" si="8"/>
        <v>-4.0713095513319217</v>
      </c>
      <c r="AD16" s="47" t="s">
        <v>11</v>
      </c>
      <c r="AE16" s="60">
        <f t="shared" si="9"/>
        <v>-0.20609376079797315</v>
      </c>
      <c r="AF16" s="49" t="s">
        <v>11</v>
      </c>
      <c r="AG16" s="92">
        <f t="shared" si="10"/>
        <v>-4.2774033121298949</v>
      </c>
      <c r="AH16" s="94" t="s">
        <v>11</v>
      </c>
      <c r="AI16" s="108"/>
      <c r="AJ16" s="88">
        <v>2</v>
      </c>
      <c r="AK16" s="91" t="s">
        <v>30</v>
      </c>
      <c r="AL16" s="90">
        <f t="shared" si="11"/>
        <v>5.0621000000000006E-2</v>
      </c>
      <c r="AM16" s="90">
        <f t="shared" si="12"/>
        <v>4.2440999999999951E-2</v>
      </c>
      <c r="AN16" s="111">
        <f>((1+AL16)/(1+AM16))-1</f>
        <v>7.8469668787011226E-3</v>
      </c>
      <c r="AO16" s="113">
        <f t="shared" ref="AO16:AO34" si="19">AN16-AL16</f>
        <v>-4.2774033121298884E-2</v>
      </c>
    </row>
    <row r="17" spans="2:46" ht="12.75" customHeight="1" thickBot="1" x14ac:dyDescent="0.3">
      <c r="B17" s="52"/>
      <c r="C17" s="66">
        <v>3</v>
      </c>
      <c r="D17" s="142">
        <v>2005</v>
      </c>
      <c r="E17" s="145">
        <v>1.7000000000000001E-2</v>
      </c>
      <c r="F17" s="44">
        <f t="shared" si="2"/>
        <v>1</v>
      </c>
      <c r="G17" s="45">
        <f t="shared" si="3"/>
        <v>1.0601624969999999</v>
      </c>
      <c r="H17" s="46">
        <f t="shared" si="4"/>
        <v>100</v>
      </c>
      <c r="I17" s="47" t="s">
        <v>11</v>
      </c>
      <c r="J17" s="48">
        <f t="shared" si="0"/>
        <v>94.325162683056135</v>
      </c>
      <c r="K17" s="49" t="s">
        <v>5</v>
      </c>
      <c r="L17" s="73">
        <f t="shared" si="5"/>
        <v>-5.6748373169438651</v>
      </c>
      <c r="M17" s="51" t="s">
        <v>11</v>
      </c>
      <c r="N17" s="12"/>
      <c r="O17" s="53">
        <f t="shared" si="1"/>
        <v>2005</v>
      </c>
      <c r="P17" s="149">
        <v>2.1000000000000001E-2</v>
      </c>
      <c r="Q17" s="54">
        <f t="shared" si="6"/>
        <v>3.9331366764994158E-3</v>
      </c>
      <c r="R17" s="79">
        <f t="shared" si="13"/>
        <v>-1.7066863323500586E-2</v>
      </c>
      <c r="S17" s="55">
        <f t="shared" si="14"/>
        <v>2.2063041000000001</v>
      </c>
      <c r="T17" s="56">
        <f t="shared" si="15"/>
        <v>107.2684041</v>
      </c>
      <c r="U17" s="56">
        <f t="shared" si="16"/>
        <v>7.2684040999999979</v>
      </c>
      <c r="V17" s="60">
        <f t="shared" si="17"/>
        <v>7.2684040999999979</v>
      </c>
      <c r="W17" s="47" t="s">
        <v>11</v>
      </c>
      <c r="X17" s="62">
        <f t="shared" si="7"/>
        <v>6.8559339917869204</v>
      </c>
      <c r="Y17" s="51" t="s">
        <v>11</v>
      </c>
      <c r="Z17" s="84">
        <f t="shared" si="18"/>
        <v>-0.4124701082130775</v>
      </c>
      <c r="AA17" s="51" t="s">
        <v>11</v>
      </c>
      <c r="AB17" s="10"/>
      <c r="AC17" s="73">
        <f t="shared" si="8"/>
        <v>-5.6748373169438651</v>
      </c>
      <c r="AD17" s="47" t="s">
        <v>11</v>
      </c>
      <c r="AE17" s="60">
        <f t="shared" si="9"/>
        <v>-0.4124701082130775</v>
      </c>
      <c r="AF17" s="49" t="s">
        <v>11</v>
      </c>
      <c r="AG17" s="92">
        <f t="shared" si="10"/>
        <v>-6.0873074251569426</v>
      </c>
      <c r="AH17" s="94" t="s">
        <v>11</v>
      </c>
      <c r="AI17" s="108"/>
      <c r="AJ17" s="88">
        <v>3</v>
      </c>
      <c r="AK17" s="91" t="s">
        <v>30</v>
      </c>
      <c r="AL17" s="90">
        <f t="shared" si="11"/>
        <v>7.2684040999999977E-2</v>
      </c>
      <c r="AM17" s="90">
        <f t="shared" si="12"/>
        <v>6.016249699999987E-2</v>
      </c>
      <c r="AN17" s="111">
        <f t="shared" ref="AN17:AN34" si="20">((1+AL17)/(1+AM17))-1</f>
        <v>1.1810966748430518E-2</v>
      </c>
      <c r="AO17" s="113">
        <f t="shared" si="19"/>
        <v>-6.0873074251569459E-2</v>
      </c>
      <c r="AT17" s="70"/>
    </row>
    <row r="18" spans="2:46" ht="12.75" customHeight="1" thickBot="1" x14ac:dyDescent="0.3">
      <c r="B18" s="52"/>
      <c r="C18" s="66">
        <v>4</v>
      </c>
      <c r="D18" s="142">
        <v>2006</v>
      </c>
      <c r="E18" s="145">
        <v>1.7000000000000001E-2</v>
      </c>
      <c r="F18" s="44">
        <f t="shared" si="2"/>
        <v>1</v>
      </c>
      <c r="G18" s="45">
        <f t="shared" si="3"/>
        <v>1.0781852594489998</v>
      </c>
      <c r="H18" s="46">
        <f t="shared" si="4"/>
        <v>100</v>
      </c>
      <c r="I18" s="47" t="s">
        <v>11</v>
      </c>
      <c r="J18" s="48">
        <f t="shared" si="0"/>
        <v>92.748439216377719</v>
      </c>
      <c r="K18" s="49" t="s">
        <v>5</v>
      </c>
      <c r="L18" s="73">
        <f t="shared" si="5"/>
        <v>-7.2515607836222813</v>
      </c>
      <c r="M18" s="51" t="s">
        <v>11</v>
      </c>
      <c r="N18" s="12"/>
      <c r="O18" s="53">
        <f t="shared" si="1"/>
        <v>2006</v>
      </c>
      <c r="P18" s="149">
        <v>2.4E-2</v>
      </c>
      <c r="Q18" s="54">
        <f t="shared" si="6"/>
        <v>6.8829891838741997E-3</v>
      </c>
      <c r="R18" s="79">
        <f t="shared" si="13"/>
        <v>-1.7117010816125801E-2</v>
      </c>
      <c r="S18" s="55">
        <f t="shared" si="14"/>
        <v>2.5744416983999998</v>
      </c>
      <c r="T18" s="56">
        <f t="shared" si="15"/>
        <v>109.84284579839999</v>
      </c>
      <c r="U18" s="56">
        <f t="shared" si="16"/>
        <v>9.842845798399992</v>
      </c>
      <c r="V18" s="60">
        <f t="shared" si="17"/>
        <v>9.842845798399992</v>
      </c>
      <c r="W18" s="47" t="s">
        <v>11</v>
      </c>
      <c r="X18" s="62">
        <f t="shared" si="7"/>
        <v>9.129085852490805</v>
      </c>
      <c r="Y18" s="51" t="s">
        <v>11</v>
      </c>
      <c r="Z18" s="84">
        <f t="shared" si="18"/>
        <v>-0.71375994590918701</v>
      </c>
      <c r="AA18" s="51" t="s">
        <v>11</v>
      </c>
      <c r="AB18" s="10"/>
      <c r="AC18" s="73">
        <f t="shared" si="8"/>
        <v>-7.2515607836222813</v>
      </c>
      <c r="AD18" s="47" t="s">
        <v>11</v>
      </c>
      <c r="AE18" s="60">
        <f t="shared" si="9"/>
        <v>-0.71375994590918701</v>
      </c>
      <c r="AF18" s="49" t="s">
        <v>11</v>
      </c>
      <c r="AG18" s="92">
        <f t="shared" si="10"/>
        <v>-7.9653207295314683</v>
      </c>
      <c r="AH18" s="94" t="s">
        <v>11</v>
      </c>
      <c r="AI18" s="108"/>
      <c r="AJ18" s="88">
        <v>4</v>
      </c>
      <c r="AK18" s="91" t="s">
        <v>30</v>
      </c>
      <c r="AL18" s="90">
        <f t="shared" si="11"/>
        <v>9.842845798399992E-2</v>
      </c>
      <c r="AM18" s="90">
        <f t="shared" si="12"/>
        <v>7.8185259448999789E-2</v>
      </c>
      <c r="AN18" s="111">
        <f t="shared" si="20"/>
        <v>1.8775250688685352E-2</v>
      </c>
      <c r="AO18" s="113">
        <f t="shared" si="19"/>
        <v>-7.9653207295314568E-2</v>
      </c>
      <c r="AT18" s="70"/>
    </row>
    <row r="19" spans="2:46" ht="12.75" customHeight="1" thickBot="1" x14ac:dyDescent="0.3">
      <c r="B19" s="52"/>
      <c r="C19" s="66">
        <v>5</v>
      </c>
      <c r="D19" s="142">
        <v>2007</v>
      </c>
      <c r="E19" s="145">
        <v>1.4999999999999999E-2</v>
      </c>
      <c r="F19" s="44">
        <f t="shared" si="2"/>
        <v>1</v>
      </c>
      <c r="G19" s="45">
        <f t="shared" si="3"/>
        <v>1.0943580383407348</v>
      </c>
      <c r="H19" s="46">
        <f t="shared" si="4"/>
        <v>100</v>
      </c>
      <c r="I19" s="47" t="s">
        <v>11</v>
      </c>
      <c r="J19" s="48">
        <f t="shared" si="0"/>
        <v>91.377772626973126</v>
      </c>
      <c r="K19" s="49" t="s">
        <v>5</v>
      </c>
      <c r="L19" s="73">
        <f t="shared" si="5"/>
        <v>-8.6222273730268739</v>
      </c>
      <c r="M19" s="51" t="s">
        <v>11</v>
      </c>
      <c r="N19" s="12"/>
      <c r="O19" s="53">
        <f t="shared" si="1"/>
        <v>2007</v>
      </c>
      <c r="P19" s="149">
        <v>2.9000000000000001E-2</v>
      </c>
      <c r="Q19" s="54">
        <f t="shared" si="6"/>
        <v>1.379310344827589E-2</v>
      </c>
      <c r="R19" s="79">
        <f t="shared" si="13"/>
        <v>-1.5206896551724112E-2</v>
      </c>
      <c r="S19" s="55">
        <f t="shared" si="14"/>
        <v>3.1854425281536001</v>
      </c>
      <c r="T19" s="56">
        <f t="shared" si="15"/>
        <v>113.02828832655359</v>
      </c>
      <c r="U19" s="56">
        <f t="shared" si="16"/>
        <v>13.028288326553593</v>
      </c>
      <c r="V19" s="60">
        <f t="shared" si="17"/>
        <v>13.028288326553593</v>
      </c>
      <c r="W19" s="47" t="s">
        <v>11</v>
      </c>
      <c r="X19" s="62">
        <f t="shared" si="7"/>
        <v>11.904959684224623</v>
      </c>
      <c r="Y19" s="51" t="s">
        <v>11</v>
      </c>
      <c r="Z19" s="84">
        <f t="shared" si="18"/>
        <v>-1.1233286423289695</v>
      </c>
      <c r="AA19" s="51" t="s">
        <v>11</v>
      </c>
      <c r="AB19" s="10"/>
      <c r="AC19" s="73">
        <f t="shared" si="8"/>
        <v>-8.6222273730268739</v>
      </c>
      <c r="AD19" s="47" t="s">
        <v>11</v>
      </c>
      <c r="AE19" s="60">
        <f t="shared" si="9"/>
        <v>-1.1233286423289695</v>
      </c>
      <c r="AF19" s="49" t="s">
        <v>11</v>
      </c>
      <c r="AG19" s="92">
        <f t="shared" si="10"/>
        <v>-9.7455560153558434</v>
      </c>
      <c r="AH19" s="94" t="s">
        <v>11</v>
      </c>
      <c r="AI19" s="108"/>
      <c r="AJ19" s="88">
        <v>5</v>
      </c>
      <c r="AK19" s="91" t="s">
        <v>30</v>
      </c>
      <c r="AL19" s="90">
        <f t="shared" si="11"/>
        <v>0.13028288326553594</v>
      </c>
      <c r="AM19" s="90">
        <f t="shared" si="12"/>
        <v>9.4358038340734751E-2</v>
      </c>
      <c r="AN19" s="111">
        <f t="shared" si="20"/>
        <v>3.2827323111977558E-2</v>
      </c>
      <c r="AO19" s="113">
        <f t="shared" si="19"/>
        <v>-9.7455560153558385E-2</v>
      </c>
      <c r="AT19" s="70"/>
    </row>
    <row r="20" spans="2:46" ht="12.75" customHeight="1" thickBot="1" x14ac:dyDescent="0.3">
      <c r="B20" s="52"/>
      <c r="C20" s="66">
        <v>6</v>
      </c>
      <c r="D20" s="142">
        <v>2008</v>
      </c>
      <c r="E20" s="145">
        <v>2.8000000000000001E-2</v>
      </c>
      <c r="F20" s="44">
        <f t="shared" si="2"/>
        <v>1</v>
      </c>
      <c r="G20" s="45">
        <f t="shared" si="3"/>
        <v>1.1250000634142754</v>
      </c>
      <c r="H20" s="46">
        <f t="shared" si="4"/>
        <v>100</v>
      </c>
      <c r="I20" s="47" t="s">
        <v>11</v>
      </c>
      <c r="J20" s="48">
        <f t="shared" si="0"/>
        <v>88.888883878378522</v>
      </c>
      <c r="K20" s="49" t="s">
        <v>5</v>
      </c>
      <c r="L20" s="73">
        <f t="shared" si="5"/>
        <v>-11.111116121621478</v>
      </c>
      <c r="M20" s="51" t="s">
        <v>11</v>
      </c>
      <c r="N20" s="12"/>
      <c r="O20" s="53">
        <f t="shared" si="1"/>
        <v>2008</v>
      </c>
      <c r="P20" s="149">
        <v>3.6999999999999998E-2</v>
      </c>
      <c r="Q20" s="54">
        <f t="shared" si="6"/>
        <v>8.7548638132295409E-3</v>
      </c>
      <c r="R20" s="79">
        <f t="shared" si="13"/>
        <v>-2.8245136186770457E-2</v>
      </c>
      <c r="S20" s="55">
        <f t="shared" si="14"/>
        <v>4.1820466680824824</v>
      </c>
      <c r="T20" s="56">
        <f t="shared" si="15"/>
        <v>117.21033499463607</v>
      </c>
      <c r="U20" s="56">
        <f t="shared" si="16"/>
        <v>17.210334994636071</v>
      </c>
      <c r="V20" s="60">
        <f t="shared" si="17"/>
        <v>17.210334994636071</v>
      </c>
      <c r="W20" s="47" t="s">
        <v>11</v>
      </c>
      <c r="X20" s="62">
        <f t="shared" si="7"/>
        <v>15.298074688462</v>
      </c>
      <c r="Y20" s="51" t="s">
        <v>11</v>
      </c>
      <c r="Z20" s="84">
        <f t="shared" si="18"/>
        <v>-1.9122603061740708</v>
      </c>
      <c r="AA20" s="51" t="s">
        <v>11</v>
      </c>
      <c r="AB20" s="10"/>
      <c r="AC20" s="73">
        <f t="shared" si="8"/>
        <v>-11.111116121621478</v>
      </c>
      <c r="AD20" s="47" t="s">
        <v>11</v>
      </c>
      <c r="AE20" s="60">
        <f t="shared" si="9"/>
        <v>-1.9122603061740708</v>
      </c>
      <c r="AF20" s="49" t="s">
        <v>11</v>
      </c>
      <c r="AG20" s="92">
        <f t="shared" si="10"/>
        <v>-13.023376427795549</v>
      </c>
      <c r="AH20" s="94" t="s">
        <v>11</v>
      </c>
      <c r="AI20" s="108"/>
      <c r="AJ20" s="88">
        <v>6</v>
      </c>
      <c r="AK20" s="91" t="s">
        <v>30</v>
      </c>
      <c r="AL20" s="90">
        <f t="shared" si="11"/>
        <v>0.1721033499463607</v>
      </c>
      <c r="AM20" s="90">
        <f t="shared" si="12"/>
        <v>0.12500006341427539</v>
      </c>
      <c r="AN20" s="111">
        <f t="shared" si="20"/>
        <v>4.1869585668405263E-2</v>
      </c>
      <c r="AO20" s="113">
        <f t="shared" si="19"/>
        <v>-0.13023376427795544</v>
      </c>
      <c r="AT20" s="70"/>
    </row>
    <row r="21" spans="2:46" ht="12.75" customHeight="1" thickBot="1" x14ac:dyDescent="0.3">
      <c r="B21" s="52"/>
      <c r="C21" s="66">
        <v>7</v>
      </c>
      <c r="D21" s="142">
        <v>2009</v>
      </c>
      <c r="E21" s="145">
        <v>1E-3</v>
      </c>
      <c r="F21" s="44">
        <f t="shared" si="2"/>
        <v>1</v>
      </c>
      <c r="G21" s="45">
        <f t="shared" si="3"/>
        <v>1.1261250634776896</v>
      </c>
      <c r="H21" s="46">
        <f t="shared" si="4"/>
        <v>100</v>
      </c>
      <c r="I21" s="47" t="s">
        <v>11</v>
      </c>
      <c r="J21" s="48">
        <f t="shared" si="0"/>
        <v>88.800083794583941</v>
      </c>
      <c r="K21" s="49" t="s">
        <v>5</v>
      </c>
      <c r="L21" s="73">
        <f t="shared" si="5"/>
        <v>-11.199916205416059</v>
      </c>
      <c r="M21" s="51" t="s">
        <v>11</v>
      </c>
      <c r="N21" s="12"/>
      <c r="O21" s="53">
        <f t="shared" si="1"/>
        <v>2009</v>
      </c>
      <c r="P21" s="149">
        <v>1.9E-2</v>
      </c>
      <c r="Q21" s="54">
        <f t="shared" si="6"/>
        <v>1.7982017982018039E-2</v>
      </c>
      <c r="R21" s="79">
        <f t="shared" si="13"/>
        <v>-1.0179820179819603E-3</v>
      </c>
      <c r="S21" s="55">
        <f t="shared" si="14"/>
        <v>2.2269963648980853</v>
      </c>
      <c r="T21" s="56">
        <f t="shared" si="15"/>
        <v>119.43733135953416</v>
      </c>
      <c r="U21" s="56">
        <f t="shared" si="16"/>
        <v>19.437331359534156</v>
      </c>
      <c r="V21" s="60">
        <f t="shared" si="17"/>
        <v>19.437331359534156</v>
      </c>
      <c r="W21" s="47" t="s">
        <v>11</v>
      </c>
      <c r="X21" s="62">
        <f t="shared" si="7"/>
        <v>17.260366534697273</v>
      </c>
      <c r="Y21" s="51" t="s">
        <v>11</v>
      </c>
      <c r="Z21" s="84">
        <f t="shared" si="18"/>
        <v>-2.1769648248368831</v>
      </c>
      <c r="AA21" s="51" t="s">
        <v>11</v>
      </c>
      <c r="AB21" s="10"/>
      <c r="AC21" s="73">
        <f t="shared" si="8"/>
        <v>-11.199916205416059</v>
      </c>
      <c r="AD21" s="47" t="s">
        <v>11</v>
      </c>
      <c r="AE21" s="60">
        <f t="shared" si="9"/>
        <v>-2.1769648248368831</v>
      </c>
      <c r="AF21" s="49" t="s">
        <v>11</v>
      </c>
      <c r="AG21" s="92">
        <f t="shared" si="10"/>
        <v>-13.376881030252942</v>
      </c>
      <c r="AH21" s="94" t="s">
        <v>11</v>
      </c>
      <c r="AI21" s="108"/>
      <c r="AJ21" s="88">
        <v>7</v>
      </c>
      <c r="AK21" s="91" t="s">
        <v>30</v>
      </c>
      <c r="AL21" s="90">
        <f t="shared" si="11"/>
        <v>0.19437331359534155</v>
      </c>
      <c r="AM21" s="90">
        <f t="shared" si="12"/>
        <v>0.12612506347768959</v>
      </c>
      <c r="AN21" s="111">
        <f t="shared" si="20"/>
        <v>6.0604503292812195E-2</v>
      </c>
      <c r="AO21" s="113">
        <f t="shared" si="19"/>
        <v>-0.13376881030252935</v>
      </c>
    </row>
    <row r="22" spans="2:46" ht="12.75" customHeight="1" thickBot="1" x14ac:dyDescent="0.3">
      <c r="B22" s="52"/>
      <c r="C22" s="66">
        <v>8</v>
      </c>
      <c r="D22" s="142">
        <v>2010</v>
      </c>
      <c r="E22" s="145">
        <v>1.4999999999999999E-2</v>
      </c>
      <c r="F22" s="44">
        <f t="shared" si="2"/>
        <v>1</v>
      </c>
      <c r="G22" s="45">
        <f t="shared" si="3"/>
        <v>1.1430169394298548</v>
      </c>
      <c r="H22" s="46">
        <f t="shared" si="4"/>
        <v>100</v>
      </c>
      <c r="I22" s="47" t="s">
        <v>11</v>
      </c>
      <c r="J22" s="48">
        <f t="shared" si="0"/>
        <v>87.487767285304386</v>
      </c>
      <c r="K22" s="49" t="s">
        <v>5</v>
      </c>
      <c r="L22" s="73">
        <f t="shared" si="5"/>
        <v>-12.512232714695614</v>
      </c>
      <c r="M22" s="51" t="s">
        <v>11</v>
      </c>
      <c r="N22" s="12"/>
      <c r="O22" s="53">
        <f t="shared" si="1"/>
        <v>2010</v>
      </c>
      <c r="P22" s="149">
        <v>1.4999999999999999E-2</v>
      </c>
      <c r="Q22" s="54">
        <f t="shared" si="6"/>
        <v>0</v>
      </c>
      <c r="R22" s="79">
        <f t="shared" si="13"/>
        <v>-1.4999999999999999E-2</v>
      </c>
      <c r="S22" s="55">
        <f t="shared" si="14"/>
        <v>1.7915599703930123</v>
      </c>
      <c r="T22" s="56">
        <f t="shared" si="15"/>
        <v>121.22889132992717</v>
      </c>
      <c r="U22" s="56">
        <f t="shared" si="16"/>
        <v>21.228891329927166</v>
      </c>
      <c r="V22" s="60">
        <f t="shared" si="17"/>
        <v>21.228891329927166</v>
      </c>
      <c r="W22" s="47" t="s">
        <v>11</v>
      </c>
      <c r="X22" s="62">
        <f t="shared" si="7"/>
        <v>18.572683043976838</v>
      </c>
      <c r="Y22" s="51" t="s">
        <v>11</v>
      </c>
      <c r="Z22" s="84">
        <f t="shared" si="18"/>
        <v>-2.6562082859503278</v>
      </c>
      <c r="AA22" s="51" t="s">
        <v>11</v>
      </c>
      <c r="AB22" s="10"/>
      <c r="AC22" s="73">
        <f t="shared" si="8"/>
        <v>-12.512232714695614</v>
      </c>
      <c r="AD22" s="47" t="s">
        <v>11</v>
      </c>
      <c r="AE22" s="60">
        <f t="shared" si="9"/>
        <v>-2.6562082859503278</v>
      </c>
      <c r="AF22" s="49" t="s">
        <v>11</v>
      </c>
      <c r="AG22" s="92">
        <f t="shared" si="10"/>
        <v>-15.168441000645942</v>
      </c>
      <c r="AH22" s="94" t="s">
        <v>11</v>
      </c>
      <c r="AI22" s="108"/>
      <c r="AJ22" s="88">
        <v>8</v>
      </c>
      <c r="AK22" s="91" t="s">
        <v>30</v>
      </c>
      <c r="AL22" s="90">
        <f t="shared" si="11"/>
        <v>0.21228891329927166</v>
      </c>
      <c r="AM22" s="90">
        <f t="shared" si="12"/>
        <v>0.14301693942985483</v>
      </c>
      <c r="AN22" s="111">
        <f t="shared" si="20"/>
        <v>6.0604503292812195E-2</v>
      </c>
      <c r="AO22" s="113">
        <f t="shared" si="19"/>
        <v>-0.15168441000645946</v>
      </c>
    </row>
    <row r="23" spans="2:46" ht="12.75" customHeight="1" thickBot="1" x14ac:dyDescent="0.3">
      <c r="B23" s="52"/>
      <c r="C23" s="66">
        <v>9</v>
      </c>
      <c r="D23" s="142">
        <v>2011</v>
      </c>
      <c r="E23" s="145">
        <v>2.1000000000000001E-2</v>
      </c>
      <c r="F23" s="44">
        <f t="shared" si="2"/>
        <v>1</v>
      </c>
      <c r="G23" s="45">
        <f t="shared" si="3"/>
        <v>1.1670202951578819</v>
      </c>
      <c r="H23" s="46">
        <f t="shared" si="4"/>
        <v>100</v>
      </c>
      <c r="I23" s="47" t="s">
        <v>11</v>
      </c>
      <c r="J23" s="48">
        <f t="shared" si="0"/>
        <v>85.688312718221724</v>
      </c>
      <c r="K23" s="49" t="s">
        <v>5</v>
      </c>
      <c r="L23" s="73">
        <f t="shared" si="5"/>
        <v>-14.311687281778276</v>
      </c>
      <c r="M23" s="51" t="s">
        <v>11</v>
      </c>
      <c r="N23" s="12"/>
      <c r="O23" s="53">
        <f t="shared" si="1"/>
        <v>2011</v>
      </c>
      <c r="P23" s="149">
        <v>2.1000000000000001E-2</v>
      </c>
      <c r="Q23" s="54">
        <f t="shared" si="6"/>
        <v>0</v>
      </c>
      <c r="R23" s="79">
        <f t="shared" si="13"/>
        <v>-2.1000000000000001E-2</v>
      </c>
      <c r="S23" s="55">
        <f t="shared" si="14"/>
        <v>2.5458067179284707</v>
      </c>
      <c r="T23" s="56">
        <f t="shared" si="15"/>
        <v>123.77469804785564</v>
      </c>
      <c r="U23" s="56">
        <f t="shared" si="16"/>
        <v>23.774698047855637</v>
      </c>
      <c r="V23" s="60">
        <f t="shared" si="17"/>
        <v>23.774698047855637</v>
      </c>
      <c r="W23" s="47" t="s">
        <v>11</v>
      </c>
      <c r="X23" s="62">
        <f t="shared" si="7"/>
        <v>20.372137611059493</v>
      </c>
      <c r="Y23" s="51" t="s">
        <v>11</v>
      </c>
      <c r="Z23" s="84">
        <f t="shared" si="18"/>
        <v>-3.4025604367961435</v>
      </c>
      <c r="AA23" s="51" t="s">
        <v>11</v>
      </c>
      <c r="AB23" s="10"/>
      <c r="AC23" s="73">
        <f t="shared" si="8"/>
        <v>-14.311687281778276</v>
      </c>
      <c r="AD23" s="47" t="s">
        <v>11</v>
      </c>
      <c r="AE23" s="60">
        <f t="shared" si="9"/>
        <v>-3.4025604367961435</v>
      </c>
      <c r="AF23" s="49" t="s">
        <v>11</v>
      </c>
      <c r="AG23" s="92">
        <f t="shared" si="10"/>
        <v>-17.71424771857442</v>
      </c>
      <c r="AH23" s="94" t="s">
        <v>11</v>
      </c>
      <c r="AI23" s="108"/>
      <c r="AJ23" s="88">
        <v>9</v>
      </c>
      <c r="AK23" s="91" t="s">
        <v>30</v>
      </c>
      <c r="AL23" s="90">
        <f t="shared" si="11"/>
        <v>0.23774698047855636</v>
      </c>
      <c r="AM23" s="90">
        <f t="shared" si="12"/>
        <v>0.16702029515788186</v>
      </c>
      <c r="AN23" s="111">
        <f t="shared" si="20"/>
        <v>6.0604503292812195E-2</v>
      </c>
      <c r="AO23" s="113">
        <f t="shared" si="19"/>
        <v>-0.17714247718574416</v>
      </c>
    </row>
    <row r="24" spans="2:46" ht="12.75" customHeight="1" thickBot="1" x14ac:dyDescent="0.3">
      <c r="B24" s="52"/>
      <c r="C24" s="66">
        <v>10</v>
      </c>
      <c r="D24" s="142">
        <v>2012</v>
      </c>
      <c r="E24" s="145">
        <v>0.02</v>
      </c>
      <c r="F24" s="44">
        <f t="shared" si="2"/>
        <v>1</v>
      </c>
      <c r="G24" s="45">
        <f t="shared" si="3"/>
        <v>1.1903607010610395</v>
      </c>
      <c r="H24" s="46">
        <f t="shared" si="4"/>
        <v>100</v>
      </c>
      <c r="I24" s="47" t="s">
        <v>11</v>
      </c>
      <c r="J24" s="48">
        <f t="shared" si="0"/>
        <v>84.008149723746783</v>
      </c>
      <c r="K24" s="49" t="s">
        <v>5</v>
      </c>
      <c r="L24" s="73">
        <f t="shared" si="5"/>
        <v>-15.991850276253217</v>
      </c>
      <c r="M24" s="51" t="s">
        <v>11</v>
      </c>
      <c r="N24" s="13"/>
      <c r="O24" s="53">
        <f t="shared" si="1"/>
        <v>2012</v>
      </c>
      <c r="P24" s="149">
        <v>2.2499999999999999E-2</v>
      </c>
      <c r="Q24" s="54">
        <f t="shared" si="6"/>
        <v>2.450980392156854E-3</v>
      </c>
      <c r="R24" s="79">
        <f t="shared" si="13"/>
        <v>-2.0049019607843145E-2</v>
      </c>
      <c r="S24" s="55">
        <f t="shared" si="14"/>
        <v>2.7849307060767519</v>
      </c>
      <c r="T24" s="56">
        <f t="shared" si="15"/>
        <v>126.55962875393239</v>
      </c>
      <c r="U24" s="56">
        <f t="shared" si="16"/>
        <v>26.559628753932387</v>
      </c>
      <c r="V24" s="60">
        <f t="shared" si="17"/>
        <v>26.559628753932387</v>
      </c>
      <c r="W24" s="47" t="s">
        <v>11</v>
      </c>
      <c r="X24" s="62">
        <f t="shared" si="7"/>
        <v>22.312252689674821</v>
      </c>
      <c r="Y24" s="51" t="s">
        <v>11</v>
      </c>
      <c r="Z24" s="84">
        <f t="shared" si="18"/>
        <v>-4.2473760642575655</v>
      </c>
      <c r="AA24" s="51" t="s">
        <v>11</v>
      </c>
      <c r="AB24" s="10"/>
      <c r="AC24" s="73">
        <f t="shared" si="8"/>
        <v>-15.991850276253217</v>
      </c>
      <c r="AD24" s="47" t="s">
        <v>11</v>
      </c>
      <c r="AE24" s="60">
        <f t="shared" si="9"/>
        <v>-4.2473760642575655</v>
      </c>
      <c r="AF24" s="49" t="s">
        <v>11</v>
      </c>
      <c r="AG24" s="92">
        <f t="shared" si="10"/>
        <v>-20.239226340510783</v>
      </c>
      <c r="AH24" s="94" t="s">
        <v>11</v>
      </c>
      <c r="AI24" s="108"/>
      <c r="AJ24" s="88">
        <v>10</v>
      </c>
      <c r="AK24" s="91" t="s">
        <v>30</v>
      </c>
      <c r="AL24" s="90">
        <f t="shared" si="11"/>
        <v>0.26559628753932385</v>
      </c>
      <c r="AM24" s="90">
        <f t="shared" si="12"/>
        <v>0.19036070106103953</v>
      </c>
      <c r="AN24" s="111">
        <f t="shared" si="20"/>
        <v>6.3204024134215997E-2</v>
      </c>
      <c r="AO24" s="113">
        <f t="shared" si="19"/>
        <v>-0.20239226340510785</v>
      </c>
    </row>
    <row r="25" spans="2:46" ht="12.75" customHeight="1" thickBot="1" x14ac:dyDescent="0.3">
      <c r="B25" s="52"/>
      <c r="C25" s="66">
        <v>11</v>
      </c>
      <c r="D25" s="142">
        <v>2013</v>
      </c>
      <c r="E25" s="145">
        <v>8.9999999999999993E-3</v>
      </c>
      <c r="F25" s="44">
        <f t="shared" si="2"/>
        <v>1</v>
      </c>
      <c r="G25" s="45">
        <f t="shared" si="3"/>
        <v>1.2010739473705889</v>
      </c>
      <c r="H25" s="46">
        <f t="shared" si="4"/>
        <v>100</v>
      </c>
      <c r="I25" s="47" t="s">
        <v>11</v>
      </c>
      <c r="J25" s="48">
        <f t="shared" si="0"/>
        <v>83.258820340680657</v>
      </c>
      <c r="K25" s="49" t="s">
        <v>5</v>
      </c>
      <c r="L25" s="73">
        <f t="shared" si="5"/>
        <v>-16.741179659319343</v>
      </c>
      <c r="M25" s="51" t="s">
        <v>11</v>
      </c>
      <c r="N25" s="12"/>
      <c r="O25" s="53">
        <f t="shared" si="1"/>
        <v>2013</v>
      </c>
      <c r="P25" s="149">
        <v>1.6E-2</v>
      </c>
      <c r="Q25" s="54">
        <f t="shared" si="6"/>
        <v>6.9375619425173785E-3</v>
      </c>
      <c r="R25" s="79">
        <f t="shared" si="13"/>
        <v>-9.0624380574826219E-3</v>
      </c>
      <c r="S25" s="55">
        <f t="shared" si="14"/>
        <v>2.0249540600629183</v>
      </c>
      <c r="T25" s="56">
        <f t="shared" si="15"/>
        <v>128.5845828139953</v>
      </c>
      <c r="U25" s="56">
        <f t="shared" si="16"/>
        <v>28.584582813995297</v>
      </c>
      <c r="V25" s="60">
        <f t="shared" si="17"/>
        <v>28.584582813995297</v>
      </c>
      <c r="W25" s="47" t="s">
        <v>11</v>
      </c>
      <c r="X25" s="62">
        <f t="shared" si="7"/>
        <v>23.799186450237425</v>
      </c>
      <c r="Y25" s="51" t="s">
        <v>11</v>
      </c>
      <c r="Z25" s="84">
        <f t="shared" si="18"/>
        <v>-4.7853963637578723</v>
      </c>
      <c r="AA25" s="51" t="s">
        <v>11</v>
      </c>
      <c r="AB25" s="10"/>
      <c r="AC25" s="73">
        <f t="shared" si="8"/>
        <v>-16.741179659319343</v>
      </c>
      <c r="AD25" s="47" t="s">
        <v>11</v>
      </c>
      <c r="AE25" s="60">
        <f t="shared" si="9"/>
        <v>-4.7853963637578723</v>
      </c>
      <c r="AF25" s="49" t="s">
        <v>11</v>
      </c>
      <c r="AG25" s="92">
        <f t="shared" si="10"/>
        <v>-21.526576023077215</v>
      </c>
      <c r="AH25" s="94" t="s">
        <v>11</v>
      </c>
      <c r="AI25" s="108"/>
      <c r="AJ25" s="88">
        <v>11</v>
      </c>
      <c r="AK25" s="91" t="s">
        <v>30</v>
      </c>
      <c r="AL25" s="90">
        <f t="shared" si="11"/>
        <v>0.28584582813995296</v>
      </c>
      <c r="AM25" s="90">
        <f t="shared" si="12"/>
        <v>0.20107394737058892</v>
      </c>
      <c r="AN25" s="111">
        <f t="shared" si="20"/>
        <v>7.058006790918081E-2</v>
      </c>
      <c r="AO25" s="113">
        <f t="shared" si="19"/>
        <v>-0.21526576023077215</v>
      </c>
    </row>
    <row r="26" spans="2:46" ht="12.75" customHeight="1" thickBot="1" x14ac:dyDescent="0.3">
      <c r="B26" s="52"/>
      <c r="C26" s="66">
        <v>12</v>
      </c>
      <c r="D26" s="142">
        <v>2014</v>
      </c>
      <c r="E26" s="145">
        <v>5.0000000000000001E-3</v>
      </c>
      <c r="F26" s="44">
        <f t="shared" si="2"/>
        <v>1</v>
      </c>
      <c r="G26" s="45">
        <f t="shared" si="3"/>
        <v>1.2070793171074419</v>
      </c>
      <c r="H26" s="46">
        <f t="shared" si="4"/>
        <v>100</v>
      </c>
      <c r="I26" s="47" t="s">
        <v>11</v>
      </c>
      <c r="J26" s="48">
        <f t="shared" si="0"/>
        <v>82.844597353911098</v>
      </c>
      <c r="K26" s="49" t="s">
        <v>5</v>
      </c>
      <c r="L26" s="73">
        <f t="shared" si="5"/>
        <v>-17.155402646088902</v>
      </c>
      <c r="M26" s="51" t="s">
        <v>11</v>
      </c>
      <c r="N26" s="12"/>
      <c r="O26" s="53">
        <f t="shared" si="1"/>
        <v>2014</v>
      </c>
      <c r="P26" s="149">
        <v>1.15E-2</v>
      </c>
      <c r="Q26" s="54">
        <f t="shared" si="6"/>
        <v>6.4676616915424479E-3</v>
      </c>
      <c r="R26" s="79">
        <f t="shared" si="13"/>
        <v>-5.032338308457552E-3</v>
      </c>
      <c r="S26" s="55">
        <f t="shared" si="14"/>
        <v>1.4787227023609459</v>
      </c>
      <c r="T26" s="56">
        <f t="shared" si="15"/>
        <v>130.06330551635625</v>
      </c>
      <c r="U26" s="56">
        <f t="shared" si="16"/>
        <v>30.063305516356252</v>
      </c>
      <c r="V26" s="60">
        <f t="shared" si="17"/>
        <v>30.063305516356252</v>
      </c>
      <c r="W26" s="47" t="s">
        <v>11</v>
      </c>
      <c r="X26" s="62">
        <f t="shared" si="7"/>
        <v>24.90582440630148</v>
      </c>
      <c r="Y26" s="51" t="s">
        <v>11</v>
      </c>
      <c r="Z26" s="84">
        <f t="shared" si="18"/>
        <v>-5.1574811100547713</v>
      </c>
      <c r="AA26" s="51" t="s">
        <v>11</v>
      </c>
      <c r="AB26" s="10"/>
      <c r="AC26" s="73">
        <f t="shared" si="8"/>
        <v>-17.155402646088902</v>
      </c>
      <c r="AD26" s="47" t="s">
        <v>11</v>
      </c>
      <c r="AE26" s="60">
        <f t="shared" si="9"/>
        <v>-5.1574811100547713</v>
      </c>
      <c r="AF26" s="49" t="s">
        <v>11</v>
      </c>
      <c r="AG26" s="92">
        <f t="shared" si="10"/>
        <v>-22.312883756143673</v>
      </c>
      <c r="AH26" s="94" t="s">
        <v>11</v>
      </c>
      <c r="AI26" s="108"/>
      <c r="AJ26" s="88">
        <v>12</v>
      </c>
      <c r="AK26" s="91" t="s">
        <v>30</v>
      </c>
      <c r="AL26" s="90">
        <f t="shared" si="11"/>
        <v>0.30063305516356253</v>
      </c>
      <c r="AM26" s="90">
        <f t="shared" si="12"/>
        <v>0.20707931710744187</v>
      </c>
      <c r="AN26" s="111">
        <f t="shared" si="20"/>
        <v>7.7504217602125891E-2</v>
      </c>
      <c r="AO26" s="113">
        <f t="shared" si="19"/>
        <v>-0.22312883756143664</v>
      </c>
    </row>
    <row r="27" spans="2:46" ht="12.75" customHeight="1" thickBot="1" x14ac:dyDescent="0.3">
      <c r="B27" s="52"/>
      <c r="C27" s="136">
        <v>13</v>
      </c>
      <c r="D27" s="142">
        <v>2015</v>
      </c>
      <c r="E27" s="145">
        <v>0</v>
      </c>
      <c r="F27" s="44">
        <f t="shared" si="2"/>
        <v>1</v>
      </c>
      <c r="G27" s="45">
        <f t="shared" si="3"/>
        <v>1.2070793171074419</v>
      </c>
      <c r="H27" s="46">
        <f t="shared" si="4"/>
        <v>100</v>
      </c>
      <c r="I27" s="47" t="s">
        <v>11</v>
      </c>
      <c r="J27" s="48">
        <f t="shared" si="0"/>
        <v>82.844597353911098</v>
      </c>
      <c r="K27" s="49" t="s">
        <v>5</v>
      </c>
      <c r="L27" s="73">
        <f t="shared" si="5"/>
        <v>-17.155402646088902</v>
      </c>
      <c r="M27" s="51" t="s">
        <v>11</v>
      </c>
      <c r="N27" s="12"/>
      <c r="O27" s="53">
        <f t="shared" si="1"/>
        <v>2015</v>
      </c>
      <c r="P27" s="149">
        <v>8.9999999999999993E-3</v>
      </c>
      <c r="Q27" s="54">
        <f t="shared" si="6"/>
        <v>8.999999999999897E-3</v>
      </c>
      <c r="R27" s="79">
        <f t="shared" si="13"/>
        <v>-1.0234868508263162E-16</v>
      </c>
      <c r="S27" s="55">
        <f t="shared" si="14"/>
        <v>1.1705697496472063</v>
      </c>
      <c r="T27" s="56">
        <f t="shared" si="15"/>
        <v>131.23387526600345</v>
      </c>
      <c r="U27" s="56">
        <f t="shared" si="16"/>
        <v>31.233875266003452</v>
      </c>
      <c r="V27" s="60">
        <f t="shared" si="17"/>
        <v>31.233875266003452</v>
      </c>
      <c r="W27" s="47" t="s">
        <v>11</v>
      </c>
      <c r="X27" s="62">
        <f t="shared" si="7"/>
        <v>25.875578202143391</v>
      </c>
      <c r="Y27" s="51" t="s">
        <v>11</v>
      </c>
      <c r="Z27" s="84">
        <f t="shared" si="18"/>
        <v>-5.3582970638600607</v>
      </c>
      <c r="AA27" s="51" t="s">
        <v>11</v>
      </c>
      <c r="AB27" s="10"/>
      <c r="AC27" s="73">
        <f t="shared" si="8"/>
        <v>-17.155402646088902</v>
      </c>
      <c r="AD27" s="47" t="s">
        <v>11</v>
      </c>
      <c r="AE27" s="60">
        <f t="shared" si="9"/>
        <v>-5.3582970638600607</v>
      </c>
      <c r="AF27" s="49" t="s">
        <v>11</v>
      </c>
      <c r="AG27" s="92">
        <f t="shared" si="10"/>
        <v>-22.513699709948963</v>
      </c>
      <c r="AH27" s="94" t="s">
        <v>11</v>
      </c>
      <c r="AI27" s="108"/>
      <c r="AJ27" s="88">
        <v>13</v>
      </c>
      <c r="AK27" s="91" t="s">
        <v>30</v>
      </c>
      <c r="AL27" s="90">
        <f t="shared" si="11"/>
        <v>0.31233875266003452</v>
      </c>
      <c r="AM27" s="90">
        <f t="shared" si="12"/>
        <v>0.20707931710744187</v>
      </c>
      <c r="AN27" s="111">
        <f t="shared" si="20"/>
        <v>8.720175556054488E-2</v>
      </c>
      <c r="AO27" s="113">
        <f t="shared" si="19"/>
        <v>-0.22513699709948964</v>
      </c>
    </row>
    <row r="28" spans="2:46" ht="12.75" customHeight="1" thickBot="1" x14ac:dyDescent="0.3">
      <c r="B28" s="52"/>
      <c r="C28" s="66">
        <v>14</v>
      </c>
      <c r="D28" s="142">
        <v>2016</v>
      </c>
      <c r="E28" s="145">
        <v>2E-3</v>
      </c>
      <c r="F28" s="44">
        <f t="shared" si="2"/>
        <v>1</v>
      </c>
      <c r="G28" s="45">
        <f t="shared" si="3"/>
        <v>1.2094934757416567</v>
      </c>
      <c r="H28" s="46">
        <f t="shared" si="4"/>
        <v>100</v>
      </c>
      <c r="I28" s="47" t="s">
        <v>11</v>
      </c>
      <c r="J28" s="48">
        <f t="shared" si="0"/>
        <v>82.679238876158792</v>
      </c>
      <c r="K28" s="49" t="s">
        <v>5</v>
      </c>
      <c r="L28" s="73">
        <f t="shared" si="5"/>
        <v>-17.320761123841208</v>
      </c>
      <c r="M28" s="51" t="s">
        <v>11</v>
      </c>
      <c r="N28" s="12"/>
      <c r="O28" s="53">
        <f t="shared" si="1"/>
        <v>2016</v>
      </c>
      <c r="P28" s="149">
        <v>7.4999999999999997E-3</v>
      </c>
      <c r="Q28" s="54">
        <f t="shared" si="6"/>
        <v>5.4890219560879139E-3</v>
      </c>
      <c r="R28" s="79">
        <f t="shared" si="13"/>
        <v>-2.0109780439120858E-3</v>
      </c>
      <c r="S28" s="55">
        <f t="shared" si="14"/>
        <v>0.98425406449502584</v>
      </c>
      <c r="T28" s="56">
        <f t="shared" si="15"/>
        <v>132.21812933049847</v>
      </c>
      <c r="U28" s="56">
        <f t="shared" si="16"/>
        <v>32.218129330498471</v>
      </c>
      <c r="V28" s="60">
        <f t="shared" si="17"/>
        <v>32.218129330498471</v>
      </c>
      <c r="W28" s="47" t="s">
        <v>11</v>
      </c>
      <c r="X28" s="62">
        <f t="shared" si="7"/>
        <v>26.637704110592608</v>
      </c>
      <c r="Y28" s="51" t="s">
        <v>11</v>
      </c>
      <c r="Z28" s="84">
        <f t="shared" si="18"/>
        <v>-5.5804252199058624</v>
      </c>
      <c r="AA28" s="51" t="s">
        <v>11</v>
      </c>
      <c r="AB28" s="10"/>
      <c r="AC28" s="73">
        <f t="shared" si="8"/>
        <v>-17.320761123841208</v>
      </c>
      <c r="AD28" s="47" t="s">
        <v>11</v>
      </c>
      <c r="AE28" s="60">
        <f t="shared" si="9"/>
        <v>-5.5804252199058624</v>
      </c>
      <c r="AF28" s="49" t="s">
        <v>11</v>
      </c>
      <c r="AG28" s="92">
        <f t="shared" si="10"/>
        <v>-22.901186343747071</v>
      </c>
      <c r="AH28" s="94" t="s">
        <v>11</v>
      </c>
      <c r="AI28" s="108"/>
      <c r="AJ28" s="88">
        <v>14</v>
      </c>
      <c r="AK28" s="91" t="s">
        <v>30</v>
      </c>
      <c r="AL28" s="90">
        <f t="shared" si="11"/>
        <v>0.32218129330498468</v>
      </c>
      <c r="AM28" s="90">
        <f t="shared" si="12"/>
        <v>0.20949347574165667</v>
      </c>
      <c r="AN28" s="111">
        <f t="shared" si="20"/>
        <v>9.3169429867514086E-2</v>
      </c>
      <c r="AO28" s="113">
        <f t="shared" si="19"/>
        <v>-0.2290118634374706</v>
      </c>
    </row>
    <row r="29" spans="2:46" ht="12.75" customHeight="1" thickBot="1" x14ac:dyDescent="0.3">
      <c r="B29" s="52"/>
      <c r="C29" s="66">
        <v>15</v>
      </c>
      <c r="D29" s="142">
        <v>2017</v>
      </c>
      <c r="E29" s="145">
        <v>0.01</v>
      </c>
      <c r="F29" s="44">
        <f t="shared" si="2"/>
        <v>1</v>
      </c>
      <c r="G29" s="45">
        <f t="shared" si="3"/>
        <v>1.2215884104990733</v>
      </c>
      <c r="H29" s="46">
        <f t="shared" si="4"/>
        <v>100</v>
      </c>
      <c r="I29" s="47" t="s">
        <v>11</v>
      </c>
      <c r="J29" s="48">
        <f t="shared" si="0"/>
        <v>81.860632550652269</v>
      </c>
      <c r="K29" s="49" t="s">
        <v>5</v>
      </c>
      <c r="L29" s="73">
        <f t="shared" si="5"/>
        <v>-18.139367449347731</v>
      </c>
      <c r="M29" s="51" t="s">
        <v>11</v>
      </c>
      <c r="N29" s="12"/>
      <c r="O29" s="53">
        <f t="shared" si="1"/>
        <v>2017</v>
      </c>
      <c r="P29" s="149">
        <v>7.4999999999999997E-3</v>
      </c>
      <c r="Q29" s="54">
        <f t="shared" si="6"/>
        <v>-2.4752475247524774E-3</v>
      </c>
      <c r="R29" s="79">
        <f t="shared" si="13"/>
        <v>-9.9752475247524772E-3</v>
      </c>
      <c r="S29" s="55">
        <f t="shared" si="14"/>
        <v>0.99163596997873849</v>
      </c>
      <c r="T29" s="56">
        <f t="shared" si="15"/>
        <v>133.20976530047722</v>
      </c>
      <c r="U29" s="56">
        <f t="shared" si="16"/>
        <v>33.209765300477216</v>
      </c>
      <c r="V29" s="60">
        <f t="shared" si="17"/>
        <v>33.209765300477216</v>
      </c>
      <c r="W29" s="47" t="s">
        <v>11</v>
      </c>
      <c r="X29" s="62">
        <f t="shared" si="7"/>
        <v>27.185723943557672</v>
      </c>
      <c r="Y29" s="51" t="s">
        <v>11</v>
      </c>
      <c r="Z29" s="84">
        <f t="shared" si="18"/>
        <v>-6.0240413569195432</v>
      </c>
      <c r="AA29" s="51" t="s">
        <v>11</v>
      </c>
      <c r="AB29" s="10"/>
      <c r="AC29" s="73">
        <f t="shared" si="8"/>
        <v>-18.139367449347731</v>
      </c>
      <c r="AD29" s="47" t="s">
        <v>11</v>
      </c>
      <c r="AE29" s="60">
        <f t="shared" si="9"/>
        <v>-6.0240413569195432</v>
      </c>
      <c r="AF29" s="49" t="s">
        <v>11</v>
      </c>
      <c r="AG29" s="92">
        <f t="shared" si="10"/>
        <v>-24.163408806267274</v>
      </c>
      <c r="AH29" s="94" t="s">
        <v>11</v>
      </c>
      <c r="AI29" s="108"/>
      <c r="AJ29" s="88">
        <v>15</v>
      </c>
      <c r="AK29" s="91" t="s">
        <v>30</v>
      </c>
      <c r="AL29" s="90">
        <f t="shared" si="11"/>
        <v>0.33209765300477218</v>
      </c>
      <c r="AM29" s="90">
        <f t="shared" si="12"/>
        <v>0.2215884104990733</v>
      </c>
      <c r="AN29" s="111">
        <f t="shared" si="20"/>
        <v>9.0463564942099284E-2</v>
      </c>
      <c r="AO29" s="113">
        <f t="shared" si="19"/>
        <v>-0.24163408806267289</v>
      </c>
    </row>
    <row r="30" spans="2:46" ht="12.75" customHeight="1" thickBot="1" x14ac:dyDescent="0.3">
      <c r="B30" s="52"/>
      <c r="C30" s="66">
        <v>16</v>
      </c>
      <c r="D30" s="142">
        <v>2018</v>
      </c>
      <c r="E30" s="145">
        <v>1.7999999999999999E-2</v>
      </c>
      <c r="F30" s="44">
        <f t="shared" si="2"/>
        <v>1</v>
      </c>
      <c r="G30" s="45">
        <f t="shared" si="3"/>
        <v>1.2435770018880565</v>
      </c>
      <c r="H30" s="46">
        <f t="shared" si="4"/>
        <v>100</v>
      </c>
      <c r="I30" s="47" t="s">
        <v>11</v>
      </c>
      <c r="J30" s="48">
        <f t="shared" si="0"/>
        <v>80.41319503993347</v>
      </c>
      <c r="K30" s="49" t="s">
        <v>5</v>
      </c>
      <c r="L30" s="73">
        <f t="shared" si="5"/>
        <v>-19.58680496006653</v>
      </c>
      <c r="M30" s="51" t="s">
        <v>11</v>
      </c>
      <c r="N30" s="12"/>
      <c r="O30" s="53">
        <f t="shared" si="1"/>
        <v>2018</v>
      </c>
      <c r="P30" s="149">
        <v>7.4999999999999997E-3</v>
      </c>
      <c r="Q30" s="54">
        <f t="shared" si="6"/>
        <v>-1.0314341846758279E-2</v>
      </c>
      <c r="R30" s="79">
        <f t="shared" si="13"/>
        <v>-1.7814341846758279E-2</v>
      </c>
      <c r="S30" s="55">
        <f t="shared" si="14"/>
        <v>0.99907323975357909</v>
      </c>
      <c r="T30" s="56">
        <f t="shared" si="15"/>
        <v>134.2088385402308</v>
      </c>
      <c r="U30" s="56">
        <f t="shared" si="16"/>
        <v>34.208838540230801</v>
      </c>
      <c r="V30" s="60">
        <f t="shared" si="17"/>
        <v>34.208838540230801</v>
      </c>
      <c r="W30" s="47" t="s">
        <v>11</v>
      </c>
      <c r="X30" s="62">
        <f t="shared" si="7"/>
        <v>27.508420056251722</v>
      </c>
      <c r="Y30" s="51" t="s">
        <v>11</v>
      </c>
      <c r="Z30" s="84">
        <f t="shared" si="18"/>
        <v>-6.7004184839790781</v>
      </c>
      <c r="AA30" s="51" t="s">
        <v>11</v>
      </c>
      <c r="AB30" s="10"/>
      <c r="AC30" s="73">
        <f t="shared" si="8"/>
        <v>-19.58680496006653</v>
      </c>
      <c r="AD30" s="47" t="s">
        <v>11</v>
      </c>
      <c r="AE30" s="60">
        <f t="shared" si="9"/>
        <v>-6.7004184839790781</v>
      </c>
      <c r="AF30" s="49" t="s">
        <v>11</v>
      </c>
      <c r="AG30" s="92">
        <f t="shared" si="10"/>
        <v>-26.287223444045608</v>
      </c>
      <c r="AH30" s="94" t="s">
        <v>11</v>
      </c>
      <c r="AI30" s="108"/>
      <c r="AJ30" s="88">
        <v>16</v>
      </c>
      <c r="AK30" s="91" t="s">
        <v>30</v>
      </c>
      <c r="AL30" s="90">
        <f t="shared" si="11"/>
        <v>0.34208838540230802</v>
      </c>
      <c r="AM30" s="90">
        <f t="shared" si="12"/>
        <v>0.24357700188805653</v>
      </c>
      <c r="AN30" s="111">
        <f t="shared" si="20"/>
        <v>7.9216150961851861E-2</v>
      </c>
      <c r="AO30" s="113">
        <f t="shared" si="19"/>
        <v>-0.26287223444045615</v>
      </c>
    </row>
    <row r="31" spans="2:46" ht="12.75" customHeight="1" thickBot="1" x14ac:dyDescent="0.3">
      <c r="B31" s="52"/>
      <c r="C31" s="66">
        <v>17</v>
      </c>
      <c r="D31" s="142">
        <v>2019</v>
      </c>
      <c r="E31" s="145">
        <v>1.0999999999999999E-2</v>
      </c>
      <c r="F31" s="44">
        <f t="shared" si="2"/>
        <v>1</v>
      </c>
      <c r="G31" s="45">
        <f t="shared" si="3"/>
        <v>1.2572563489088251</v>
      </c>
      <c r="H31" s="46">
        <f t="shared" si="4"/>
        <v>100</v>
      </c>
      <c r="I31" s="47" t="s">
        <v>11</v>
      </c>
      <c r="J31" s="48">
        <f t="shared" si="0"/>
        <v>79.538274025651305</v>
      </c>
      <c r="K31" s="49" t="s">
        <v>5</v>
      </c>
      <c r="L31" s="73">
        <f t="shared" si="5"/>
        <v>-20.461725974348695</v>
      </c>
      <c r="M31" s="51" t="s">
        <v>11</v>
      </c>
      <c r="N31" s="12"/>
      <c r="O31" s="53">
        <f t="shared" si="1"/>
        <v>2019</v>
      </c>
      <c r="P31" s="149">
        <v>7.4999999999999997E-3</v>
      </c>
      <c r="Q31" s="54">
        <f t="shared" si="6"/>
        <v>-3.4619188921858335E-3</v>
      </c>
      <c r="R31" s="79">
        <f t="shared" si="13"/>
        <v>-1.0961918892185833E-2</v>
      </c>
      <c r="S31" s="55">
        <f t="shared" si="14"/>
        <v>1.0065662890517311</v>
      </c>
      <c r="T31" s="56">
        <f t="shared" si="15"/>
        <v>135.21540482928253</v>
      </c>
      <c r="U31" s="56">
        <f t="shared" si="16"/>
        <v>35.215404829282534</v>
      </c>
      <c r="V31" s="60">
        <f t="shared" si="17"/>
        <v>35.215404829282534</v>
      </c>
      <c r="W31" s="47" t="s">
        <v>11</v>
      </c>
      <c r="X31" s="62">
        <f t="shared" si="7"/>
        <v>28.009725192357184</v>
      </c>
      <c r="Y31" s="51" t="s">
        <v>11</v>
      </c>
      <c r="Z31" s="84">
        <f t="shared" si="18"/>
        <v>-7.2056796369253497</v>
      </c>
      <c r="AA31" s="51" t="s">
        <v>11</v>
      </c>
      <c r="AB31" s="10"/>
      <c r="AC31" s="73">
        <f t="shared" si="8"/>
        <v>-20.461725974348695</v>
      </c>
      <c r="AD31" s="47" t="s">
        <v>11</v>
      </c>
      <c r="AE31" s="60">
        <f t="shared" si="9"/>
        <v>-7.2056796369253497</v>
      </c>
      <c r="AF31" s="49" t="s">
        <v>11</v>
      </c>
      <c r="AG31" s="92">
        <f t="shared" si="10"/>
        <v>-27.667405611274045</v>
      </c>
      <c r="AH31" s="94" t="s">
        <v>11</v>
      </c>
      <c r="AI31" s="108"/>
      <c r="AJ31" s="88">
        <v>17</v>
      </c>
      <c r="AK31" s="91" t="s">
        <v>30</v>
      </c>
      <c r="AL31" s="90">
        <f t="shared" si="11"/>
        <v>0.35215404829282532</v>
      </c>
      <c r="AM31" s="90">
        <f t="shared" si="12"/>
        <v>0.25725634890882509</v>
      </c>
      <c r="AN31" s="111">
        <f t="shared" si="20"/>
        <v>7.5479992180085054E-2</v>
      </c>
      <c r="AO31" s="113">
        <f t="shared" si="19"/>
        <v>-0.27667405611274026</v>
      </c>
    </row>
    <row r="32" spans="2:46" ht="12.75" customHeight="1" thickBot="1" x14ac:dyDescent="0.3">
      <c r="B32" s="52"/>
      <c r="C32" s="66">
        <v>18</v>
      </c>
      <c r="D32" s="142">
        <v>2020</v>
      </c>
      <c r="E32" s="145">
        <v>5.0000000000000001E-3</v>
      </c>
      <c r="F32" s="44">
        <f t="shared" si="2"/>
        <v>1</v>
      </c>
      <c r="G32" s="45">
        <f t="shared" si="3"/>
        <v>1.2635426306533692</v>
      </c>
      <c r="H32" s="46">
        <f t="shared" si="4"/>
        <v>100</v>
      </c>
      <c r="I32" s="47" t="s">
        <v>11</v>
      </c>
      <c r="J32" s="48">
        <f t="shared" si="0"/>
        <v>79.142561219553542</v>
      </c>
      <c r="K32" s="49" t="s">
        <v>5</v>
      </c>
      <c r="L32" s="73">
        <f t="shared" si="5"/>
        <v>-20.857438780446458</v>
      </c>
      <c r="M32" s="51" t="s">
        <v>11</v>
      </c>
      <c r="N32" s="12"/>
      <c r="O32" s="53">
        <f t="shared" si="1"/>
        <v>2020</v>
      </c>
      <c r="P32" s="149">
        <v>5.1999999999999998E-3</v>
      </c>
      <c r="Q32" s="54">
        <f t="shared" si="6"/>
        <v>1.9900497512459481E-4</v>
      </c>
      <c r="R32" s="79">
        <f t="shared" si="13"/>
        <v>-5.000995024875405E-3</v>
      </c>
      <c r="S32" s="55">
        <f t="shared" si="14"/>
        <v>0.70312010511226919</v>
      </c>
      <c r="T32" s="56">
        <f t="shared" si="15"/>
        <v>135.91852493439481</v>
      </c>
      <c r="U32" s="56">
        <f t="shared" si="16"/>
        <v>35.91852493439481</v>
      </c>
      <c r="V32" s="60">
        <f t="shared" si="17"/>
        <v>35.91852493439481</v>
      </c>
      <c r="W32" s="47" t="s">
        <v>11</v>
      </c>
      <c r="X32" s="62">
        <f t="shared" si="7"/>
        <v>28.426840585364015</v>
      </c>
      <c r="Y32" s="51" t="s">
        <v>11</v>
      </c>
      <c r="Z32" s="84">
        <f t="shared" si="18"/>
        <v>-7.4916843490307947</v>
      </c>
      <c r="AA32" s="51" t="s">
        <v>11</v>
      </c>
      <c r="AB32" s="10"/>
      <c r="AC32" s="73">
        <f t="shared" si="8"/>
        <v>-20.857438780446458</v>
      </c>
      <c r="AD32" s="47" t="s">
        <v>11</v>
      </c>
      <c r="AE32" s="60">
        <f t="shared" si="9"/>
        <v>-7.4916843490307947</v>
      </c>
      <c r="AF32" s="49" t="s">
        <v>11</v>
      </c>
      <c r="AG32" s="92">
        <f t="shared" si="10"/>
        <v>-28.349123129477253</v>
      </c>
      <c r="AH32" s="94" t="s">
        <v>11</v>
      </c>
      <c r="AI32" s="108"/>
      <c r="AJ32" s="88">
        <v>18</v>
      </c>
      <c r="AK32" s="91" t="s">
        <v>30</v>
      </c>
      <c r="AL32" s="90">
        <f t="shared" si="11"/>
        <v>0.35918524934394808</v>
      </c>
      <c r="AM32" s="90">
        <f t="shared" si="12"/>
        <v>0.26354263065336925</v>
      </c>
      <c r="AN32" s="111">
        <f t="shared" si="20"/>
        <v>7.5694018049175416E-2</v>
      </c>
      <c r="AO32" s="113">
        <f t="shared" si="19"/>
        <v>-0.28349123129477266</v>
      </c>
    </row>
    <row r="33" spans="2:43" ht="12.75" customHeight="1" thickBot="1" x14ac:dyDescent="0.3">
      <c r="B33" s="52"/>
      <c r="C33" s="66">
        <v>19</v>
      </c>
      <c r="D33" s="142">
        <v>2021</v>
      </c>
      <c r="E33" s="145">
        <v>1.6E-2</v>
      </c>
      <c r="F33" s="44">
        <f t="shared" si="2"/>
        <v>1</v>
      </c>
      <c r="G33" s="45">
        <f t="shared" si="3"/>
        <v>1.2837593127438232</v>
      </c>
      <c r="H33" s="46">
        <f t="shared" si="4"/>
        <v>100</v>
      </c>
      <c r="I33" s="47" t="s">
        <v>11</v>
      </c>
      <c r="J33" s="48">
        <f t="shared" si="0"/>
        <v>77.896221672788911</v>
      </c>
      <c r="K33" s="49" t="s">
        <v>5</v>
      </c>
      <c r="L33" s="73">
        <f t="shared" si="5"/>
        <v>-22.103778327211089</v>
      </c>
      <c r="M33" s="51" t="s">
        <v>11</v>
      </c>
      <c r="N33" s="12"/>
      <c r="O33" s="53">
        <f t="shared" si="1"/>
        <v>2021</v>
      </c>
      <c r="P33" s="149">
        <v>5.0000000000000001E-3</v>
      </c>
      <c r="Q33" s="54">
        <f t="shared" si="6"/>
        <v>-1.0826771653543399E-2</v>
      </c>
      <c r="R33" s="79">
        <f t="shared" si="13"/>
        <v>-1.58267716535434E-2</v>
      </c>
      <c r="S33" s="55">
        <f t="shared" si="14"/>
        <v>0.67959262467197401</v>
      </c>
      <c r="T33" s="56">
        <f t="shared" si="15"/>
        <v>136.59811755906679</v>
      </c>
      <c r="U33" s="56">
        <f t="shared" si="16"/>
        <v>36.598117559066793</v>
      </c>
      <c r="V33" s="60">
        <f t="shared" si="17"/>
        <v>36.598117559066793</v>
      </c>
      <c r="W33" s="47" t="s">
        <v>11</v>
      </c>
      <c r="X33" s="62">
        <f t="shared" si="7"/>
        <v>28.508550781878554</v>
      </c>
      <c r="Y33" s="51" t="s">
        <v>11</v>
      </c>
      <c r="Z33" s="84">
        <f t="shared" si="18"/>
        <v>-8.0895667771882387</v>
      </c>
      <c r="AA33" s="51" t="s">
        <v>11</v>
      </c>
      <c r="AB33" s="10"/>
      <c r="AC33" s="73">
        <f t="shared" si="8"/>
        <v>-22.103778327211089</v>
      </c>
      <c r="AD33" s="47" t="s">
        <v>11</v>
      </c>
      <c r="AE33" s="60">
        <f t="shared" si="9"/>
        <v>-8.0895667771882387</v>
      </c>
      <c r="AF33" s="49" t="s">
        <v>11</v>
      </c>
      <c r="AG33" s="92">
        <f t="shared" si="10"/>
        <v>-30.193345104399327</v>
      </c>
      <c r="AH33" s="94" t="s">
        <v>11</v>
      </c>
      <c r="AI33" s="108"/>
      <c r="AJ33" s="88">
        <v>19</v>
      </c>
      <c r="AK33" s="91" t="s">
        <v>30</v>
      </c>
      <c r="AL33" s="90">
        <f t="shared" si="11"/>
        <v>0.36598117559066795</v>
      </c>
      <c r="AM33" s="90">
        <f t="shared" si="12"/>
        <v>0.28375931274382316</v>
      </c>
      <c r="AN33" s="111">
        <f t="shared" si="20"/>
        <v>6.4047724546674623E-2</v>
      </c>
      <c r="AO33" s="113">
        <f t="shared" si="19"/>
        <v>-0.30193345104399333</v>
      </c>
    </row>
    <row r="34" spans="2:43" ht="12.75" customHeight="1" thickBot="1" x14ac:dyDescent="0.3">
      <c r="B34" s="144" t="s">
        <v>9</v>
      </c>
      <c r="C34" s="80">
        <v>20</v>
      </c>
      <c r="D34" s="143">
        <v>2022</v>
      </c>
      <c r="E34" s="146">
        <v>5.6000000000000001E-2</v>
      </c>
      <c r="F34" s="29">
        <v>1</v>
      </c>
      <c r="G34" s="37">
        <f t="shared" si="3"/>
        <v>1.3556498342574772</v>
      </c>
      <c r="H34" s="137">
        <f t="shared" si="4"/>
        <v>100</v>
      </c>
      <c r="I34" s="30" t="s">
        <v>11</v>
      </c>
      <c r="J34" s="31">
        <f t="shared" si="0"/>
        <v>73.765361432565257</v>
      </c>
      <c r="K34" s="32" t="s">
        <v>5</v>
      </c>
      <c r="L34" s="74">
        <f t="shared" si="5"/>
        <v>-26.234638567434743</v>
      </c>
      <c r="M34" s="27" t="s">
        <v>11</v>
      </c>
      <c r="N34" s="155"/>
      <c r="O34" s="64">
        <f t="shared" si="1"/>
        <v>2022</v>
      </c>
      <c r="P34" s="150">
        <v>1.38E-2</v>
      </c>
      <c r="Q34" s="43">
        <f t="shared" si="6"/>
        <v>-3.9962121212121171E-2</v>
      </c>
      <c r="R34" s="138">
        <f t="shared" si="13"/>
        <v>-5.3762121212121171E-2</v>
      </c>
      <c r="S34" s="41">
        <f t="shared" si="14"/>
        <v>1.8850540223151218</v>
      </c>
      <c r="T34" s="57">
        <f t="shared" si="15"/>
        <v>138.48317158138192</v>
      </c>
      <c r="U34" s="139">
        <f t="shared" si="16"/>
        <v>38.483171581381924</v>
      </c>
      <c r="V34" s="140">
        <f t="shared" si="17"/>
        <v>38.483171581381924</v>
      </c>
      <c r="W34" s="30" t="s">
        <v>11</v>
      </c>
      <c r="X34" s="63">
        <f t="shared" si="7"/>
        <v>28.387250607720617</v>
      </c>
      <c r="Y34" s="27" t="s">
        <v>11</v>
      </c>
      <c r="Z34" s="82">
        <f t="shared" si="18"/>
        <v>-10.095920973661308</v>
      </c>
      <c r="AA34" s="141" t="s">
        <v>11</v>
      </c>
      <c r="AB34" s="156"/>
      <c r="AC34" s="74">
        <f t="shared" si="8"/>
        <v>-26.234638567434743</v>
      </c>
      <c r="AD34" s="30" t="s">
        <v>11</v>
      </c>
      <c r="AE34" s="61">
        <f t="shared" si="9"/>
        <v>-10.095920973661308</v>
      </c>
      <c r="AF34" s="32" t="s">
        <v>11</v>
      </c>
      <c r="AG34" s="95">
        <f t="shared" si="10"/>
        <v>-36.330559541096051</v>
      </c>
      <c r="AH34" s="96" t="s">
        <v>11</v>
      </c>
      <c r="AI34" s="108"/>
      <c r="AJ34" s="86">
        <v>20</v>
      </c>
      <c r="AK34" s="16" t="s">
        <v>30</v>
      </c>
      <c r="AL34" s="87">
        <f t="shared" si="11"/>
        <v>0.38483171581381925</v>
      </c>
      <c r="AM34" s="87">
        <f t="shared" si="12"/>
        <v>0.3556498342574772</v>
      </c>
      <c r="AN34" s="112">
        <f t="shared" si="20"/>
        <v>2.1526120402858728E-2</v>
      </c>
      <c r="AO34" s="113">
        <f t="shared" si="19"/>
        <v>-0.36330559541096052</v>
      </c>
    </row>
    <row r="35" spans="2:43" ht="4.95" customHeight="1" thickTop="1" thickBot="1" x14ac:dyDescent="0.3">
      <c r="D35" s="4"/>
      <c r="E35" s="3"/>
      <c r="AG35" s="97"/>
      <c r="AH35" s="98"/>
      <c r="AI35" s="16"/>
      <c r="AJ35" s="109"/>
      <c r="AK35" s="109"/>
      <c r="AL35" s="109"/>
      <c r="AM35" s="109"/>
      <c r="AN35" s="110"/>
      <c r="AO35" s="98"/>
    </row>
    <row r="36" spans="2:43" ht="12.75" customHeight="1" thickTop="1" thickBot="1" x14ac:dyDescent="0.3">
      <c r="D36" s="6"/>
      <c r="AG36" s="188" t="s">
        <v>35</v>
      </c>
      <c r="AH36" s="189"/>
      <c r="AI36" s="189"/>
      <c r="AJ36" s="189"/>
      <c r="AK36" s="189"/>
      <c r="AL36" s="189"/>
      <c r="AM36" s="189"/>
      <c r="AN36" s="189"/>
      <c r="AO36" s="190"/>
    </row>
    <row r="37" spans="2:43" ht="12.75" customHeight="1" thickTop="1" x14ac:dyDescent="0.25"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25">
      <c r="D38" s="5"/>
    </row>
    <row r="39" spans="2:43" ht="12.75" customHeight="1" x14ac:dyDescent="0.25">
      <c r="D39" s="7"/>
    </row>
  </sheetData>
  <sheetProtection password="FD21" sheet="1" objects="1" scenarios="1" selectLockedCells="1"/>
  <sortState ref="O7:S28">
    <sortCondition ref="O7"/>
  </sortState>
  <mergeCells count="35">
    <mergeCell ref="B5:M5"/>
    <mergeCell ref="B2:AO2"/>
    <mergeCell ref="O9:P9"/>
    <mergeCell ref="AL11:AL13"/>
    <mergeCell ref="AM11:AM13"/>
    <mergeCell ref="AN11:AN13"/>
    <mergeCell ref="AO11:AO13"/>
    <mergeCell ref="F11:G12"/>
    <mergeCell ref="H13:I13"/>
    <mergeCell ref="J13:K13"/>
    <mergeCell ref="S11:S13"/>
    <mergeCell ref="L11:M13"/>
    <mergeCell ref="Q11:Q13"/>
    <mergeCell ref="X11:Y12"/>
    <mergeCell ref="X13:Y13"/>
    <mergeCell ref="AC11:AD13"/>
    <mergeCell ref="AJ11:AK13"/>
    <mergeCell ref="AG36:AO36"/>
    <mergeCell ref="AG9:AO9"/>
    <mergeCell ref="AG10:AH10"/>
    <mergeCell ref="I7:J7"/>
    <mergeCell ref="I8:J8"/>
    <mergeCell ref="U11:U13"/>
    <mergeCell ref="T11:T13"/>
    <mergeCell ref="AE11:AF13"/>
    <mergeCell ref="AG11:AH13"/>
    <mergeCell ref="V11:W12"/>
    <mergeCell ref="V13:W13"/>
    <mergeCell ref="Z11:AA13"/>
    <mergeCell ref="D6:E6"/>
    <mergeCell ref="R11:R13"/>
    <mergeCell ref="B9:D9"/>
    <mergeCell ref="C11:D13"/>
    <mergeCell ref="E11:E13"/>
    <mergeCell ref="P11:P13"/>
  </mergeCells>
  <conditionalFormatting sqref="AO15:AO34">
    <cfRule type="expression" dxfId="21" priority="51">
      <formula>C15=$D$7</formula>
    </cfRule>
    <cfRule type="cellIs" dxfId="20" priority="7" operator="lessThan">
      <formula>0</formula>
    </cfRule>
  </conditionalFormatting>
  <conditionalFormatting sqref="AC15:AC34">
    <cfRule type="expression" dxfId="19" priority="30">
      <formula>C15=$D$7</formula>
    </cfRule>
    <cfRule type="cellIs" dxfId="18" priority="2" operator="lessThan">
      <formula>0</formula>
    </cfRule>
  </conditionalFormatting>
  <conditionalFormatting sqref="AB15:AB34">
    <cfRule type="expression" dxfId="17" priority="29">
      <formula>C15=$D$7</formula>
    </cfRule>
  </conditionalFormatting>
  <conditionalFormatting sqref="AD15:AD34">
    <cfRule type="expression" dxfId="16" priority="28">
      <formula>C15=$D$7</formula>
    </cfRule>
  </conditionalFormatting>
  <conditionalFormatting sqref="AE15:AE34">
    <cfRule type="expression" dxfId="15" priority="27">
      <formula>C15=$D$7</formula>
    </cfRule>
    <cfRule type="cellIs" dxfId="14" priority="1" operator="lessThan">
      <formula>0</formula>
    </cfRule>
  </conditionalFormatting>
  <conditionalFormatting sqref="AF15:AF34">
    <cfRule type="expression" dxfId="13" priority="26">
      <formula>C15=$D$7</formula>
    </cfRule>
  </conditionalFormatting>
  <conditionalFormatting sqref="AG15:AG34">
    <cfRule type="expression" dxfId="12" priority="25">
      <formula>C15=$D$7</formula>
    </cfRule>
  </conditionalFormatting>
  <conditionalFormatting sqref="AH15:AH34">
    <cfRule type="expression" dxfId="11" priority="24">
      <formula>C15=$D$7</formula>
    </cfRule>
  </conditionalFormatting>
  <conditionalFormatting sqref="AI15:AI34">
    <cfRule type="expression" dxfId="10" priority="23">
      <formula>C15=$D$7</formula>
    </cfRule>
  </conditionalFormatting>
  <conditionalFormatting sqref="AJ15:AJ34">
    <cfRule type="expression" dxfId="9" priority="22">
      <formula>C15=$D$7</formula>
    </cfRule>
  </conditionalFormatting>
  <conditionalFormatting sqref="AK15:AK34">
    <cfRule type="expression" dxfId="8" priority="21">
      <formula>C15=$D$7</formula>
    </cfRule>
  </conditionalFormatting>
  <conditionalFormatting sqref="AL15:AL34">
    <cfRule type="expression" dxfId="7" priority="20">
      <formula>C15=$D$7</formula>
    </cfRule>
  </conditionalFormatting>
  <conditionalFormatting sqref="AM15:AM34">
    <cfRule type="expression" dxfId="6" priority="19">
      <formula>C15=$D$7</formula>
    </cfRule>
  </conditionalFormatting>
  <conditionalFormatting sqref="AN15:AN34">
    <cfRule type="expression" dxfId="5" priority="9">
      <formula>C15=$D$7</formula>
    </cfRule>
  </conditionalFormatting>
  <conditionalFormatting sqref="AG14:AG34">
    <cfRule type="cellIs" dxfId="4" priority="8" operator="lessThan">
      <formula>0</formula>
    </cfRule>
  </conditionalFormatting>
  <conditionalFormatting sqref="B15:AA34">
    <cfRule type="expression" dxfId="3" priority="6">
      <formula>$D$7=$C15</formula>
    </cfRule>
  </conditionalFormatting>
  <conditionalFormatting sqref="L15:L34">
    <cfRule type="cellIs" dxfId="2" priority="5" operator="lessThan">
      <formula>0</formula>
    </cfRule>
  </conditionalFormatting>
  <conditionalFormatting sqref="R15:R34">
    <cfRule type="cellIs" dxfId="1" priority="4" operator="lessThan">
      <formula>0</formula>
    </cfRule>
  </conditionalFormatting>
  <conditionalFormatting sqref="Z15:Z34">
    <cfRule type="cellIs" dxfId="0" priority="3" operator="lessThan">
      <formula>0</formula>
    </cfRule>
  </conditionalFormatting>
  <dataValidations count="1">
    <dataValidation type="list" allowBlank="1" showInputMessage="1" showErrorMessage="1" errorTitle="Terme souhaité" error="Sélectionner la durée sous revue" promptTitle="Terme souhaité" prompt="Sélectionner la durée sous revue" sqref="D7">
      <formula1>$C$15:$C$34</formula1>
    </dataValidation>
  </dataValidations>
  <hyperlinks>
    <hyperlink ref="O4" r:id="rId1"/>
    <hyperlink ref="G4" r:id="rId2"/>
  </hyperlinks>
  <pageMargins left="0.39374999999999999" right="0.39374999999999999" top="0.39374999999999999" bottom="0.196527777777778" header="0.51180555555555496" footer="0.51180555555555496"/>
  <pageSetup paperSize="9" firstPageNumber="0" orientation="portrait" horizontalDpi="300" verticalDpi="300" r:id="rId3"/>
  <ignoredErrors>
    <ignoredError sqref="F7 I7" emptyCellReference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2022-10-09T15:41:32Z</dcterms:created>
  <dcterms:modified xsi:type="dcterms:W3CDTF">2022-10-17T12:29:59Z</dcterms:modified>
  <dc:language/>
</cp:coreProperties>
</file>