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88" yWindow="84" windowWidth="22440" windowHeight="7968"/>
  </bookViews>
  <sheets>
    <sheet name="Inflation et Pouvoir d'achat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23" i="1" l="1"/>
  <c r="F23" i="1"/>
  <c r="K20" i="1"/>
  <c r="D25" i="1"/>
  <c r="D23" i="1"/>
  <c r="G5" i="1"/>
  <c r="M24" i="1" l="1"/>
  <c r="M19" i="1"/>
  <c r="M9" i="1"/>
  <c r="M8" i="1"/>
  <c r="M13" i="1" l="1"/>
  <c r="M14" i="1" s="1"/>
  <c r="F27" i="1"/>
  <c r="I19" i="1"/>
  <c r="I16" i="1"/>
  <c r="I20" i="1" s="1"/>
  <c r="H16" i="1"/>
  <c r="H20" i="1" s="1"/>
  <c r="I12" i="1"/>
  <c r="H12" i="1"/>
  <c r="F19" i="1"/>
  <c r="F16" i="1"/>
  <c r="F20" i="1" s="1"/>
  <c r="E16" i="1"/>
  <c r="E20" i="1" s="1"/>
  <c r="E13" i="1"/>
  <c r="F13" i="1" s="1"/>
  <c r="E12" i="1"/>
  <c r="F12" i="1" s="1"/>
  <c r="H13" i="1" l="1"/>
  <c r="H14" i="1" s="1"/>
  <c r="H18" i="1" s="1"/>
  <c r="H21" i="1" s="1"/>
  <c r="F14" i="1"/>
  <c r="I13" i="1"/>
  <c r="I14" i="1" s="1"/>
  <c r="E14" i="1"/>
  <c r="I18" i="1" l="1"/>
  <c r="I21" i="1" s="1"/>
  <c r="H23" i="1" s="1"/>
  <c r="D27" i="1" s="1"/>
  <c r="G27" i="1" s="1"/>
  <c r="M18" i="1"/>
  <c r="M20" i="1" s="1"/>
  <c r="M21" i="1" s="1"/>
  <c r="M25" i="1" s="1"/>
  <c r="F18" i="1"/>
  <c r="F21" i="1" s="1"/>
  <c r="E18" i="1"/>
  <c r="E21" i="1" s="1"/>
  <c r="M26" i="1" l="1"/>
  <c r="E23" i="1"/>
</calcChain>
</file>

<file path=xl/sharedStrings.xml><?xml version="1.0" encoding="utf-8"?>
<sst xmlns="http://schemas.openxmlformats.org/spreadsheetml/2006/main" count="46" uniqueCount="42">
  <si>
    <t>Sans inflation</t>
  </si>
  <si>
    <t>Avec inflation</t>
  </si>
  <si>
    <t>Montant capital placé</t>
  </si>
  <si>
    <t>Taux de rémunération</t>
  </si>
  <si>
    <t>Taux de l'inflation</t>
  </si>
  <si>
    <t>Prix du kilogramme de produit "P" composant le "Panier de la ménagère"</t>
  </si>
  <si>
    <t xml:space="preserve">Capital </t>
  </si>
  <si>
    <t>Intérêts</t>
  </si>
  <si>
    <t>Valeurs acquise</t>
  </si>
  <si>
    <t>Panier de la ménagère en nombre de Kgs de produit "P" achetés</t>
  </si>
  <si>
    <t>/</t>
  </si>
  <si>
    <t>Kgs de produit "P"</t>
  </si>
  <si>
    <r>
      <t>Renseigner les cellules matérialisées</t>
    </r>
    <r>
      <rPr>
        <b/>
        <sz val="16"/>
        <color rgb="FF92D050"/>
        <rFont val="Calibri"/>
        <family val="2"/>
        <scheme val="minor"/>
      </rPr>
      <t xml:space="preserve"> </t>
    </r>
    <r>
      <rPr>
        <b/>
        <sz val="16"/>
        <color rgb="FF7EC234"/>
        <rFont val="Calibri"/>
        <family val="2"/>
        <scheme val="minor"/>
      </rPr>
      <t>en vert</t>
    </r>
  </si>
  <si>
    <t xml:space="preserve">                Il y a deux approches possibles :</t>
  </si>
  <si>
    <r>
      <t>Calculs en</t>
    </r>
    <r>
      <rPr>
        <b/>
        <sz val="12"/>
        <color rgb="FFFF0000"/>
        <rFont val="Calibri"/>
        <family val="2"/>
        <scheme val="minor"/>
      </rPr>
      <t xml:space="preserve"> euros courants</t>
    </r>
    <r>
      <rPr>
        <b/>
        <sz val="12"/>
        <color theme="1"/>
        <rFont val="Calibri"/>
        <family val="2"/>
        <scheme val="minor"/>
      </rPr>
      <t xml:space="preserve"> sur un an
</t>
    </r>
    <r>
      <rPr>
        <b/>
        <sz val="12"/>
        <color rgb="FFFF0000"/>
        <rFont val="Calibri"/>
        <family val="2"/>
        <scheme val="minor"/>
      </rPr>
      <t xml:space="preserve">Fin </t>
    </r>
    <r>
      <rPr>
        <b/>
        <sz val="12"/>
        <color theme="1"/>
        <rFont val="Calibri"/>
        <family val="2"/>
        <scheme val="minor"/>
      </rPr>
      <t>de période</t>
    </r>
  </si>
  <si>
    <r>
      <t xml:space="preserve">Calculs en </t>
    </r>
    <r>
      <rPr>
        <b/>
        <sz val="12"/>
        <color rgb="FFFF0000"/>
        <rFont val="Calibri"/>
        <family val="2"/>
        <scheme val="minor"/>
      </rPr>
      <t>euros constants</t>
    </r>
    <r>
      <rPr>
        <b/>
        <sz val="12"/>
        <color theme="1"/>
        <rFont val="Calibri"/>
        <family val="2"/>
        <scheme val="minor"/>
      </rPr>
      <t xml:space="preserve"> sur un an
</t>
    </r>
    <r>
      <rPr>
        <b/>
        <sz val="12"/>
        <color rgb="FFFF0000"/>
        <rFont val="Calibri"/>
        <family val="2"/>
        <scheme val="minor"/>
      </rPr>
      <t xml:space="preserve">Début </t>
    </r>
    <r>
      <rPr>
        <b/>
        <sz val="12"/>
        <color theme="1"/>
        <rFont val="Calibri"/>
        <family val="2"/>
        <scheme val="minor"/>
      </rPr>
      <t>de période</t>
    </r>
  </si>
  <si>
    <t>Très logiquement les deux approches donnent un résultat strictement identique</t>
  </si>
  <si>
    <t xml:space="preserve">ménagère sur son panier de produit "P" est donc de: </t>
  </si>
  <si>
    <t>Calcul du taux de rémunération "déflaté"</t>
  </si>
  <si>
    <t>A partir de l'équation utilisée en mathématiques financières</t>
  </si>
  <si>
    <t>Avec :</t>
  </si>
  <si>
    <t>Taux épargne = "Te"</t>
  </si>
  <si>
    <t>Taux inflation = "Ti"</t>
  </si>
  <si>
    <t>=&gt; (1+Td) = (1+Te)/(1+Ti)</t>
  </si>
  <si>
    <t>=&gt; Soit :</t>
  </si>
  <si>
    <t>=&gt; Td = [((1+TE)/(1+Ti)) - 1]</t>
  </si>
  <si>
    <t>A partir du résultat des calculs ci-contre</t>
  </si>
  <si>
    <t>Taux déflaté = "Td"</t>
  </si>
  <si>
    <t>=&gt; Taux épargne déflaté    =</t>
  </si>
  <si>
    <t>Capital initial</t>
  </si>
  <si>
    <t>(1)</t>
  </si>
  <si>
    <t>(2)</t>
  </si>
  <si>
    <t>= ((2) / (1)) x 100</t>
  </si>
  <si>
    <t>Ecart de rémunération</t>
  </si>
  <si>
    <t>Initialement prévu</t>
  </si>
  <si>
    <t>Réellement obtenu</t>
  </si>
  <si>
    <t>=&gt; Ecart de rémunération =</t>
  </si>
  <si>
    <t>Valeur acquise déflatée</t>
  </si>
  <si>
    <t>pour 1Kg</t>
  </si>
  <si>
    <t>Applicatif permettant de calculer l'incidence de la dépréciation monétaire (= inflation) sur le pouvoir d'achat d'un capital et des intérêts le rémunérant (= Sa valeurs acquise)
=&gt; Après saisies des données, les résultats sont accessibles directement en bas d'écran.</t>
  </si>
  <si>
    <t>X</t>
  </si>
  <si>
    <t>Prix du Kg de produit "P"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</si>
</sst>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€&quot;;[Red]\-#,##0.00\ &quot;€&quot;"/>
    <numFmt numFmtId="164" formatCode="#,##0.00\ &quot;€&quot;"/>
    <numFmt numFmtId="165" formatCode="0.000%"/>
    <numFmt numFmtId="166" formatCode="#,##0.000\ &quot;€&quot;;[Red]\-#,##0.000\ &quot;€&quot;"/>
    <numFmt numFmtId="167" formatCode="#,##0.000"/>
    <numFmt numFmtId="168" formatCode="0.0000%"/>
    <numFmt numFmtId="169" formatCode="0.000000%"/>
    <numFmt numFmtId="170" formatCode="#,##0.00_ ;[Red]\-#,##0.00\ "/>
    <numFmt numFmtId="171" formatCode="#,##0.000000\ &quot;€&quot;"/>
  </numFmts>
  <fonts count="1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6"/>
      <color rgb="FF7EC234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1FFD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EBE7F1"/>
        <bgColor indexed="64"/>
      </patternFill>
    </fill>
  </fills>
  <borders count="4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0">
    <xf numFmtId="0" fontId="0" fillId="0" borderId="0" xfId="0"/>
    <xf numFmtId="8" fontId="2" fillId="0" borderId="13" xfId="0" applyNumberFormat="1" applyFont="1" applyBorder="1" applyAlignment="1" applyProtection="1">
      <alignment horizontal="right"/>
      <protection locked="0"/>
    </xf>
    <xf numFmtId="8" fontId="2" fillId="0" borderId="19" xfId="0" applyNumberFormat="1" applyFont="1" applyBorder="1" applyAlignment="1" applyProtection="1">
      <alignment horizontal="right"/>
      <protection locked="0"/>
    </xf>
    <xf numFmtId="164" fontId="2" fillId="2" borderId="37" xfId="0" applyNumberFormat="1" applyFont="1" applyFill="1" applyBorder="1" applyAlignment="1" applyProtection="1">
      <alignment horizontal="center" vertical="center"/>
      <protection locked="0"/>
    </xf>
    <xf numFmtId="165" fontId="2" fillId="2" borderId="38" xfId="0" applyNumberFormat="1" applyFont="1" applyFill="1" applyBorder="1" applyAlignment="1" applyProtection="1">
      <alignment horizontal="center" vertical="center"/>
      <protection locked="0"/>
    </xf>
    <xf numFmtId="165" fontId="2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8" fillId="6" borderId="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0" fillId="6" borderId="11" xfId="0" applyFill="1" applyBorder="1" applyProtection="1"/>
    <xf numFmtId="0" fontId="0" fillId="6" borderId="0" xfId="0" applyFill="1" applyBorder="1" applyAlignment="1" applyProtection="1">
      <alignment horizontal="center" vertical="center" wrapText="1"/>
    </xf>
    <xf numFmtId="0" fontId="0" fillId="6" borderId="22" xfId="0" applyFill="1" applyBorder="1" applyProtection="1"/>
    <xf numFmtId="8" fontId="2" fillId="0" borderId="37" xfId="0" applyNumberFormat="1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 vertical="center"/>
    </xf>
    <xf numFmtId="0" fontId="2" fillId="0" borderId="14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15" xfId="0" applyBorder="1" applyProtection="1"/>
    <xf numFmtId="0" fontId="5" fillId="6" borderId="0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center" vertical="center"/>
    </xf>
    <xf numFmtId="0" fontId="0" fillId="0" borderId="2" xfId="0" applyBorder="1" applyProtection="1"/>
    <xf numFmtId="0" fontId="2" fillId="6" borderId="0" xfId="0" applyFont="1" applyFill="1" applyBorder="1" applyAlignment="1" applyProtection="1">
      <alignment horizontal="center" vertical="center" wrapText="1"/>
    </xf>
    <xf numFmtId="168" fontId="2" fillId="0" borderId="0" xfId="0" applyNumberFormat="1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6" borderId="16" xfId="0" applyFill="1" applyBorder="1" applyProtection="1"/>
    <xf numFmtId="0" fontId="0" fillId="0" borderId="22" xfId="0" applyBorder="1" applyProtection="1"/>
    <xf numFmtId="0" fontId="2" fillId="0" borderId="20" xfId="0" applyFont="1" applyBorder="1" applyProtection="1"/>
    <xf numFmtId="0" fontId="2" fillId="3" borderId="24" xfId="0" applyFont="1" applyFill="1" applyBorder="1" applyProtection="1"/>
    <xf numFmtId="0" fontId="2" fillId="0" borderId="27" xfId="0" applyFont="1" applyBorder="1" applyProtection="1"/>
    <xf numFmtId="0" fontId="2" fillId="8" borderId="21" xfId="0" applyFont="1" applyFill="1" applyBorder="1" applyProtection="1"/>
    <xf numFmtId="0" fontId="2" fillId="6" borderId="0" xfId="0" applyFont="1" applyFill="1" applyBorder="1" applyProtection="1"/>
    <xf numFmtId="0" fontId="2" fillId="0" borderId="14" xfId="0" quotePrefix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2" fillId="0" borderId="15" xfId="0" applyFont="1" applyBorder="1" applyProtection="1"/>
    <xf numFmtId="0" fontId="0" fillId="0" borderId="14" xfId="0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/>
    </xf>
    <xf numFmtId="8" fontId="2" fillId="0" borderId="12" xfId="0" applyNumberFormat="1" applyFont="1" applyBorder="1" applyAlignment="1" applyProtection="1">
      <alignment horizontal="right" vertical="center"/>
    </xf>
    <xf numFmtId="8" fontId="2" fillId="0" borderId="32" xfId="0" applyNumberFormat="1" applyFont="1" applyBorder="1" applyAlignment="1" applyProtection="1">
      <alignment horizontal="right" vertical="center"/>
    </xf>
    <xf numFmtId="8" fontId="2" fillId="0" borderId="40" xfId="0" applyNumberFormat="1" applyFont="1" applyBorder="1" applyAlignment="1" applyProtection="1">
      <alignment horizontal="right"/>
    </xf>
    <xf numFmtId="166" fontId="2" fillId="6" borderId="0" xfId="0" applyNumberFormat="1" applyFont="1" applyFill="1" applyBorder="1" applyAlignment="1" applyProtection="1">
      <alignment horizontal="right"/>
    </xf>
    <xf numFmtId="8" fontId="2" fillId="0" borderId="18" xfId="0" applyNumberFormat="1" applyFont="1" applyBorder="1" applyAlignment="1" applyProtection="1">
      <alignment horizontal="right" vertical="center"/>
    </xf>
    <xf numFmtId="8" fontId="2" fillId="0" borderId="33" xfId="0" applyNumberFormat="1" applyFont="1" applyBorder="1" applyAlignment="1" applyProtection="1">
      <alignment horizontal="right" vertical="center"/>
    </xf>
    <xf numFmtId="8" fontId="2" fillId="0" borderId="41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8" fontId="2" fillId="0" borderId="20" xfId="0" applyNumberFormat="1" applyFont="1" applyBorder="1" applyAlignment="1" applyProtection="1">
      <alignment horizontal="right" vertical="center"/>
    </xf>
    <xf numFmtId="8" fontId="2" fillId="3" borderId="24" xfId="0" applyNumberFormat="1" applyFont="1" applyFill="1" applyBorder="1" applyAlignment="1" applyProtection="1">
      <alignment horizontal="right" vertical="center"/>
    </xf>
    <xf numFmtId="8" fontId="2" fillId="0" borderId="27" xfId="0" applyNumberFormat="1" applyFont="1" applyBorder="1" applyAlignment="1" applyProtection="1">
      <alignment horizontal="right"/>
    </xf>
    <xf numFmtId="8" fontId="2" fillId="8" borderId="21" xfId="0" applyNumberFormat="1" applyFont="1" applyFill="1" applyBorder="1" applyAlignment="1" applyProtection="1">
      <alignment horizontal="right"/>
    </xf>
    <xf numFmtId="0" fontId="2" fillId="4" borderId="8" xfId="0" quotePrefix="1" applyFont="1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left" vertical="center"/>
    </xf>
    <xf numFmtId="169" fontId="12" fillId="4" borderId="9" xfId="0" quotePrefix="1" applyNumberFormat="1" applyFont="1" applyFill="1" applyBorder="1" applyAlignment="1" applyProtection="1">
      <alignment horizontal="center" vertical="center"/>
    </xf>
    <xf numFmtId="0" fontId="0" fillId="4" borderId="10" xfId="0" applyFill="1" applyBorder="1" applyProtection="1"/>
    <xf numFmtId="171" fontId="0" fillId="0" borderId="0" xfId="0" applyNumberFormat="1" applyProtection="1"/>
    <xf numFmtId="0" fontId="0" fillId="0" borderId="14" xfId="0" applyBorder="1" applyAlignment="1" applyProtection="1">
      <alignment horizontal="left"/>
    </xf>
    <xf numFmtId="0" fontId="0" fillId="6" borderId="0" xfId="0" applyFill="1" applyBorder="1" applyProtection="1"/>
    <xf numFmtId="0" fontId="2" fillId="0" borderId="1" xfId="0" applyFont="1" applyBorder="1" applyAlignment="1" applyProtection="1">
      <alignment horizontal="left" vertical="center" wrapText="1"/>
    </xf>
    <xf numFmtId="166" fontId="2" fillId="0" borderId="20" xfId="0" applyNumberFormat="1" applyFont="1" applyBorder="1" applyAlignment="1" applyProtection="1">
      <alignment horizontal="center" vertical="center"/>
    </xf>
    <xf numFmtId="166" fontId="2" fillId="3" borderId="24" xfId="0" applyNumberFormat="1" applyFont="1" applyFill="1" applyBorder="1" applyAlignment="1" applyProtection="1">
      <alignment horizontal="center" vertical="center"/>
    </xf>
    <xf numFmtId="8" fontId="2" fillId="0" borderId="27" xfId="0" applyNumberFormat="1" applyFont="1" applyBorder="1" applyAlignment="1" applyProtection="1">
      <alignment vertical="center"/>
    </xf>
    <xf numFmtId="8" fontId="2" fillId="8" borderId="21" xfId="0" applyNumberFormat="1" applyFont="1" applyFill="1" applyBorder="1" applyAlignment="1" applyProtection="1">
      <alignment horizontal="center" vertical="center"/>
    </xf>
    <xf numFmtId="8" fontId="2" fillId="6" borderId="0" xfId="0" applyNumberFormat="1" applyFont="1" applyFill="1" applyBorder="1" applyAlignment="1" applyProtection="1">
      <alignment horizontal="center" vertical="center"/>
    </xf>
    <xf numFmtId="8" fontId="2" fillId="0" borderId="3" xfId="0" applyNumberFormat="1" applyFont="1" applyBorder="1" applyAlignment="1" applyProtection="1">
      <alignment horizontal="center" vertical="center"/>
    </xf>
    <xf numFmtId="8" fontId="2" fillId="3" borderId="34" xfId="0" applyNumberFormat="1" applyFont="1" applyFill="1" applyBorder="1" applyAlignment="1" applyProtection="1">
      <alignment horizontal="center" vertical="center"/>
    </xf>
    <xf numFmtId="8" fontId="2" fillId="8" borderId="25" xfId="0" applyNumberFormat="1" applyFont="1" applyFill="1" applyBorder="1" applyAlignment="1" applyProtection="1">
      <alignment horizontal="center" vertical="center"/>
    </xf>
    <xf numFmtId="166" fontId="2" fillId="6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23" xfId="0" quotePrefix="1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42" xfId="0" quotePrefix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0" borderId="15" xfId="0" quotePrefix="1" applyFont="1" applyBorder="1" applyProtection="1"/>
    <xf numFmtId="164" fontId="0" fillId="0" borderId="0" xfId="0" applyNumberFormat="1" applyProtection="1"/>
    <xf numFmtId="166" fontId="2" fillId="0" borderId="0" xfId="0" applyNumberFormat="1" applyFont="1" applyBorder="1" applyAlignment="1" applyProtection="1">
      <alignment horizontal="center" vertical="center"/>
    </xf>
    <xf numFmtId="166" fontId="2" fillId="3" borderId="36" xfId="0" applyNumberFormat="1" applyFont="1" applyFill="1" applyBorder="1" applyAlignment="1" applyProtection="1">
      <alignment horizontal="center" vertical="center"/>
    </xf>
    <xf numFmtId="166" fontId="2" fillId="8" borderId="26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4" fontId="2" fillId="0" borderId="20" xfId="0" applyNumberFormat="1" applyFont="1" applyBorder="1" applyAlignment="1" applyProtection="1">
      <alignment horizontal="center" vertical="center"/>
    </xf>
    <xf numFmtId="4" fontId="2" fillId="3" borderId="24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center" vertical="center"/>
    </xf>
    <xf numFmtId="4" fontId="2" fillId="8" borderId="21" xfId="0" applyNumberFormat="1" applyFont="1" applyFill="1" applyBorder="1" applyAlignment="1" applyProtection="1">
      <alignment horizontal="center" vertical="center"/>
    </xf>
    <xf numFmtId="167" fontId="2" fillId="6" borderId="0" xfId="0" applyNumberFormat="1" applyFont="1" applyFill="1" applyBorder="1" applyAlignment="1" applyProtection="1">
      <alignment horizontal="center" vertical="center"/>
    </xf>
    <xf numFmtId="0" fontId="0" fillId="4" borderId="9" xfId="0" applyFill="1" applyBorder="1" applyProtection="1"/>
    <xf numFmtId="169" fontId="2" fillId="4" borderId="9" xfId="0" applyNumberFormat="1" applyFont="1" applyFill="1" applyBorder="1" applyAlignment="1" applyProtection="1">
      <alignment horizontal="center" vertical="center"/>
    </xf>
    <xf numFmtId="0" fontId="2" fillId="4" borderId="10" xfId="0" quotePrefix="1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170" fontId="2" fillId="4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6" borderId="1" xfId="0" applyFill="1" applyBorder="1" applyProtection="1"/>
    <xf numFmtId="0" fontId="1" fillId="6" borderId="0" xfId="0" applyFont="1" applyFill="1" applyBorder="1" applyAlignment="1" applyProtection="1">
      <alignment horizontal="center" vertical="center" wrapText="1"/>
    </xf>
    <xf numFmtId="0" fontId="2" fillId="0" borderId="2" xfId="0" quotePrefix="1" applyFont="1" applyBorder="1" applyProtection="1"/>
    <xf numFmtId="0" fontId="0" fillId="0" borderId="3" xfId="0" applyBorder="1" applyProtection="1"/>
    <xf numFmtId="169" fontId="2" fillId="0" borderId="11" xfId="0" applyNumberFormat="1" applyFont="1" applyBorder="1" applyAlignment="1" applyProtection="1">
      <alignment horizontal="center" vertical="center"/>
    </xf>
    <xf numFmtId="0" fontId="0" fillId="0" borderId="4" xfId="0" applyBorder="1" applyProtection="1"/>
    <xf numFmtId="0" fontId="2" fillId="0" borderId="2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170" fontId="2" fillId="0" borderId="8" xfId="0" applyNumberFormat="1" applyFont="1" applyBorder="1" applyAlignment="1" applyProtection="1">
      <alignment horizontal="center" vertical="center"/>
    </xf>
    <xf numFmtId="0" fontId="2" fillId="0" borderId="30" xfId="0" quotePrefix="1" applyFont="1" applyBorder="1" applyAlignment="1" applyProtection="1">
      <alignment horizontal="center" vertical="center"/>
    </xf>
    <xf numFmtId="8" fontId="2" fillId="0" borderId="24" xfId="0" applyNumberFormat="1" applyFont="1" applyBorder="1" applyAlignment="1" applyProtection="1">
      <alignment horizontal="center" vertical="center"/>
    </xf>
    <xf numFmtId="8" fontId="2" fillId="0" borderId="21" xfId="0" applyNumberFormat="1" applyFont="1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10" xfId="0" applyBorder="1" applyProtection="1"/>
    <xf numFmtId="0" fontId="0" fillId="6" borderId="5" xfId="0" applyFill="1" applyBorder="1" applyProtection="1"/>
    <xf numFmtId="0" fontId="2" fillId="0" borderId="0" xfId="0" applyFont="1" applyAlignment="1" applyProtection="1">
      <alignment horizontal="center" vertical="center"/>
    </xf>
    <xf numFmtId="169" fontId="2" fillId="0" borderId="16" xfId="0" applyNumberFormat="1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left"/>
    </xf>
    <xf numFmtId="0" fontId="13" fillId="4" borderId="2" xfId="0" quotePrefix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169" fontId="2" fillId="4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6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 wrapText="1"/>
    </xf>
    <xf numFmtId="0" fontId="0" fillId="7" borderId="10" xfId="0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2" fillId="8" borderId="8" xfId="0" applyFont="1" applyFill="1" applyBorder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center" vertical="center" wrapText="1"/>
    </xf>
    <xf numFmtId="0" fontId="0" fillId="8" borderId="10" xfId="0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strike val="0"/>
        <color rgb="FFC00000"/>
      </font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</dxfs>
  <tableStyles count="0" defaultTableStyle="TableStyleMedium2" defaultPivotStyle="PivotStyleLight16"/>
  <colors>
    <mruColors>
      <color rgb="FFEBE7F1"/>
      <color rgb="FFFEF4EC"/>
      <color rgb="FFF2F2F2"/>
      <color rgb="FFE1DAEA"/>
      <color rgb="FFFDE9D9"/>
      <color rgb="FFFFFFE5"/>
      <color rgb="FF7EC234"/>
      <color rgb="FFD8CFE3"/>
      <color rgb="FFD1F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8"/>
  <sheetViews>
    <sheetView tabSelected="1" topLeftCell="C1" workbookViewId="0">
      <selection activeCell="C1" sqref="C1"/>
    </sheetView>
  </sheetViews>
  <sheetFormatPr baseColWidth="10" defaultColWidth="0" defaultRowHeight="15.6" zeroHeight="1" x14ac:dyDescent="0.3"/>
  <cols>
    <col min="1" max="2" width="11.19921875" style="7" hidden="1" customWidth="1"/>
    <col min="3" max="3" width="2.09765625" style="7" bestFit="1" customWidth="1"/>
    <col min="4" max="4" width="15.3984375" style="7" bestFit="1" customWidth="1"/>
    <col min="5" max="5" width="12.296875" style="7" bestFit="1" customWidth="1"/>
    <col min="6" max="6" width="12.3984375" style="7" bestFit="1" customWidth="1"/>
    <col min="7" max="7" width="11.19921875" style="7" customWidth="1"/>
    <col min="8" max="8" width="12.296875" style="7" bestFit="1" customWidth="1"/>
    <col min="9" max="9" width="12.3984375" style="7" bestFit="1" customWidth="1"/>
    <col min="10" max="10" width="2.09765625" style="8" customWidth="1"/>
    <col min="11" max="12" width="14.69921875" style="7" customWidth="1"/>
    <col min="13" max="13" width="14.3984375" style="7" bestFit="1" customWidth="1"/>
    <col min="14" max="14" width="14.796875" style="7" customWidth="1"/>
    <col min="15" max="15" width="2.09765625" style="7" bestFit="1" customWidth="1"/>
    <col min="16" max="16382" width="11.19921875" style="7" hidden="1"/>
    <col min="16383" max="16384" width="56.09765625" style="7" hidden="1"/>
  </cols>
  <sheetData>
    <row r="1" spans="3:17" ht="12" customHeight="1" thickBot="1" x14ac:dyDescent="0.35">
      <c r="C1" s="6"/>
    </row>
    <row r="2" spans="3:17" ht="30" customHeight="1" thickTop="1" x14ac:dyDescent="0.3">
      <c r="D2" s="127" t="s">
        <v>39</v>
      </c>
      <c r="E2" s="128"/>
      <c r="F2" s="128"/>
      <c r="G2" s="128"/>
      <c r="H2" s="128"/>
      <c r="I2" s="128"/>
      <c r="J2" s="129"/>
      <c r="K2" s="129"/>
      <c r="L2" s="129"/>
      <c r="M2" s="129"/>
      <c r="N2" s="130"/>
    </row>
    <row r="3" spans="3:17" ht="30" customHeight="1" thickBot="1" x14ac:dyDescent="0.35">
      <c r="D3" s="131"/>
      <c r="E3" s="132"/>
      <c r="F3" s="132"/>
      <c r="G3" s="132"/>
      <c r="H3" s="132"/>
      <c r="I3" s="132"/>
      <c r="J3" s="133"/>
      <c r="K3" s="133"/>
      <c r="L3" s="133"/>
      <c r="M3" s="133"/>
      <c r="N3" s="134"/>
    </row>
    <row r="4" spans="3:17" ht="22.2" thickTop="1" thickBot="1" x14ac:dyDescent="0.35">
      <c r="D4" s="147" t="s">
        <v>12</v>
      </c>
      <c r="E4" s="148"/>
      <c r="F4" s="148"/>
      <c r="G4" s="148"/>
      <c r="H4" s="148"/>
      <c r="I4" s="149"/>
      <c r="J4" s="9"/>
      <c r="K4" s="138" t="s">
        <v>18</v>
      </c>
      <c r="L4" s="139"/>
      <c r="M4" s="139"/>
      <c r="N4" s="140"/>
    </row>
    <row r="5" spans="3:17" ht="48" thickTop="1" thickBot="1" x14ac:dyDescent="0.35">
      <c r="D5" s="10" t="s">
        <v>2</v>
      </c>
      <c r="E5" s="11" t="s">
        <v>3</v>
      </c>
      <c r="F5" s="12" t="s">
        <v>4</v>
      </c>
      <c r="G5" s="168" t="str">
        <f>IF(F6=0,"Il n'y a pas d'inflation",IF(F6&lt;0,"Il n'y a pas d'inflation mais de la déflation",""))</f>
        <v/>
      </c>
      <c r="H5" s="160" t="s">
        <v>5</v>
      </c>
      <c r="I5" s="161"/>
      <c r="J5" s="14"/>
      <c r="K5" s="135" t="s">
        <v>19</v>
      </c>
      <c r="L5" s="136"/>
      <c r="M5" s="136"/>
      <c r="N5" s="137"/>
    </row>
    <row r="6" spans="3:17" ht="16.8" thickTop="1" thickBot="1" x14ac:dyDescent="0.35">
      <c r="D6" s="3">
        <v>22950</v>
      </c>
      <c r="E6" s="4">
        <v>1.375E-2</v>
      </c>
      <c r="F6" s="5">
        <v>5.6000000000000001E-2</v>
      </c>
      <c r="G6" s="169"/>
      <c r="H6" s="16">
        <v>1</v>
      </c>
      <c r="I6" s="17" t="s">
        <v>38</v>
      </c>
      <c r="J6" s="18"/>
      <c r="K6" s="19" t="s">
        <v>20</v>
      </c>
      <c r="L6" s="20"/>
      <c r="M6" s="21"/>
      <c r="N6" s="22"/>
    </row>
    <row r="7" spans="3:17" ht="19.95" customHeight="1" thickTop="1" thickBot="1" x14ac:dyDescent="0.35">
      <c r="D7" s="150" t="s">
        <v>13</v>
      </c>
      <c r="E7" s="151"/>
      <c r="F7" s="151"/>
      <c r="G7" s="151"/>
      <c r="H7" s="151"/>
      <c r="I7" s="152"/>
      <c r="J7" s="23"/>
      <c r="K7" s="24" t="s">
        <v>27</v>
      </c>
      <c r="L7" s="25"/>
      <c r="M7" s="26"/>
      <c r="N7" s="22"/>
    </row>
    <row r="8" spans="3:17" ht="25.05" customHeight="1" thickTop="1" x14ac:dyDescent="0.3">
      <c r="D8" s="27"/>
      <c r="E8" s="154" t="s">
        <v>14</v>
      </c>
      <c r="F8" s="155"/>
      <c r="G8" s="13"/>
      <c r="H8" s="155" t="s">
        <v>15</v>
      </c>
      <c r="I8" s="158"/>
      <c r="J8" s="28"/>
      <c r="K8" s="24" t="s">
        <v>21</v>
      </c>
      <c r="L8" s="25"/>
      <c r="M8" s="29">
        <f>E6</f>
        <v>1.375E-2</v>
      </c>
      <c r="N8" s="22"/>
    </row>
    <row r="9" spans="3:17" ht="25.05" customHeight="1" thickBot="1" x14ac:dyDescent="0.35">
      <c r="D9" s="30"/>
      <c r="E9" s="156"/>
      <c r="F9" s="157"/>
      <c r="G9" s="31"/>
      <c r="H9" s="157"/>
      <c r="I9" s="159"/>
      <c r="J9" s="28"/>
      <c r="K9" s="24" t="s">
        <v>22</v>
      </c>
      <c r="L9" s="25"/>
      <c r="M9" s="29">
        <f>F6</f>
        <v>5.6000000000000001E-2</v>
      </c>
      <c r="N9" s="22"/>
    </row>
    <row r="10" spans="3:17" ht="16.8" thickTop="1" thickBot="1" x14ac:dyDescent="0.35">
      <c r="D10" s="32"/>
      <c r="E10" s="33" t="s">
        <v>0</v>
      </c>
      <c r="F10" s="34" t="s">
        <v>1</v>
      </c>
      <c r="G10" s="31"/>
      <c r="H10" s="35" t="s">
        <v>0</v>
      </c>
      <c r="I10" s="36" t="s">
        <v>1</v>
      </c>
      <c r="J10" s="37"/>
      <c r="K10" s="38" t="s">
        <v>23</v>
      </c>
      <c r="L10" s="39"/>
      <c r="M10" s="40"/>
      <c r="N10" s="22"/>
    </row>
    <row r="11" spans="3:17" ht="6" customHeight="1" thickTop="1" thickBot="1" x14ac:dyDescent="0.35">
      <c r="D11" s="30"/>
      <c r="E11" s="20"/>
      <c r="F11" s="20"/>
      <c r="G11" s="31"/>
      <c r="H11" s="20"/>
      <c r="I11" s="41"/>
      <c r="J11" s="37"/>
      <c r="K11" s="42"/>
      <c r="L11" s="39"/>
      <c r="M11" s="40"/>
      <c r="N11" s="22"/>
    </row>
    <row r="12" spans="3:17" ht="16.2" thickTop="1" x14ac:dyDescent="0.3">
      <c r="D12" s="43" t="s">
        <v>6</v>
      </c>
      <c r="E12" s="44">
        <f>D6</f>
        <v>22950</v>
      </c>
      <c r="F12" s="45">
        <f>E12</f>
        <v>22950</v>
      </c>
      <c r="G12" s="31"/>
      <c r="H12" s="46">
        <f>$D$6*((1+$F$6)^(0))</f>
        <v>22950</v>
      </c>
      <c r="I12" s="1">
        <f>$D$6*((1+$F$6)^(-1))</f>
        <v>21732.954545454544</v>
      </c>
      <c r="J12" s="47"/>
      <c r="K12" s="38" t="s">
        <v>24</v>
      </c>
      <c r="L12" s="39"/>
      <c r="M12" s="40"/>
      <c r="N12" s="22"/>
    </row>
    <row r="13" spans="3:17" ht="16.2" thickBot="1" x14ac:dyDescent="0.35">
      <c r="D13" s="118" t="s">
        <v>7</v>
      </c>
      <c r="E13" s="48">
        <f>D6*E6</f>
        <v>315.5625</v>
      </c>
      <c r="F13" s="49">
        <f t="shared" ref="F13" si="0">E13</f>
        <v>315.5625</v>
      </c>
      <c r="G13" s="31"/>
      <c r="H13" s="50">
        <f>$E$13*((1+$F$6)^(0))</f>
        <v>315.5625</v>
      </c>
      <c r="I13" s="2">
        <f>$F$13*((1+$F$6)^(-1))</f>
        <v>298.828125</v>
      </c>
      <c r="J13" s="47"/>
      <c r="K13" s="38" t="s">
        <v>25</v>
      </c>
      <c r="L13" s="39"/>
      <c r="M13" s="51">
        <f>((1+M8)/(1+M9))-1</f>
        <v>-4.0009469696969835E-2</v>
      </c>
      <c r="N13" s="22"/>
    </row>
    <row r="14" spans="3:17" ht="16.8" thickTop="1" thickBot="1" x14ac:dyDescent="0.35">
      <c r="D14" s="52" t="s">
        <v>8</v>
      </c>
      <c r="E14" s="53">
        <f>E12+E13</f>
        <v>23265.5625</v>
      </c>
      <c r="F14" s="54">
        <f>F12+F13</f>
        <v>23265.5625</v>
      </c>
      <c r="G14" s="31"/>
      <c r="H14" s="55">
        <f t="shared" ref="H14:I14" si="1">H12+H13</f>
        <v>23265.5625</v>
      </c>
      <c r="I14" s="56">
        <f t="shared" si="1"/>
        <v>22031.782670454544</v>
      </c>
      <c r="J14" s="47"/>
      <c r="K14" s="57" t="s">
        <v>28</v>
      </c>
      <c r="L14" s="58"/>
      <c r="M14" s="59">
        <f>M13</f>
        <v>-4.0009469696969835E-2</v>
      </c>
      <c r="N14" s="60"/>
      <c r="P14" s="61"/>
      <c r="Q14" s="61"/>
    </row>
    <row r="15" spans="3:17" ht="6" customHeight="1" thickTop="1" thickBot="1" x14ac:dyDescent="0.35">
      <c r="D15" s="62"/>
      <c r="E15" s="21"/>
      <c r="F15" s="21"/>
      <c r="G15" s="31"/>
      <c r="H15" s="21"/>
      <c r="I15" s="22"/>
      <c r="J15" s="63"/>
      <c r="K15" s="30"/>
      <c r="L15" s="21"/>
      <c r="M15" s="21"/>
      <c r="N15" s="22"/>
      <c r="P15" s="61"/>
      <c r="Q15" s="61"/>
    </row>
    <row r="16" spans="3:17" ht="32.4" thickTop="1" thickBot="1" x14ac:dyDescent="0.35">
      <c r="D16" s="64" t="s">
        <v>41</v>
      </c>
      <c r="E16" s="65">
        <f>H6</f>
        <v>1</v>
      </c>
      <c r="F16" s="66">
        <f>H6+(H6*F6)</f>
        <v>1.056</v>
      </c>
      <c r="G16" s="31"/>
      <c r="H16" s="67">
        <f>H6</f>
        <v>1</v>
      </c>
      <c r="I16" s="68">
        <f>H6</f>
        <v>1</v>
      </c>
      <c r="J16" s="69"/>
      <c r="K16" s="141" t="s">
        <v>26</v>
      </c>
      <c r="L16" s="142"/>
      <c r="M16" s="142"/>
      <c r="N16" s="143"/>
      <c r="P16" s="61"/>
      <c r="Q16" s="61"/>
    </row>
    <row r="17" spans="4:17" ht="6" customHeight="1" thickTop="1" thickBot="1" x14ac:dyDescent="0.35">
      <c r="D17" s="62"/>
      <c r="E17" s="21"/>
      <c r="F17" s="21"/>
      <c r="G17" s="31"/>
      <c r="H17" s="21"/>
      <c r="I17" s="22"/>
      <c r="J17" s="63"/>
      <c r="K17" s="30"/>
      <c r="L17" s="21"/>
      <c r="M17" s="21"/>
      <c r="N17" s="22"/>
      <c r="P17" s="61"/>
      <c r="Q17" s="61"/>
    </row>
    <row r="18" spans="4:17" ht="19.95" customHeight="1" thickTop="1" x14ac:dyDescent="0.3">
      <c r="D18" s="162" t="s">
        <v>9</v>
      </c>
      <c r="E18" s="70">
        <f>E14</f>
        <v>23265.5625</v>
      </c>
      <c r="F18" s="71">
        <f>F14</f>
        <v>23265.5625</v>
      </c>
      <c r="G18" s="31"/>
      <c r="H18" s="70">
        <f>H14</f>
        <v>23265.5625</v>
      </c>
      <c r="I18" s="72">
        <f>I14</f>
        <v>22031.782670454544</v>
      </c>
      <c r="J18" s="73"/>
      <c r="K18" s="38" t="s">
        <v>37</v>
      </c>
      <c r="L18" s="21"/>
      <c r="M18" s="74">
        <f>I14</f>
        <v>22031.782670454544</v>
      </c>
      <c r="N18" s="22"/>
      <c r="P18" s="61"/>
      <c r="Q18" s="61"/>
    </row>
    <row r="19" spans="4:17" ht="19.95" customHeight="1" x14ac:dyDescent="0.3">
      <c r="D19" s="163"/>
      <c r="E19" s="75" t="s">
        <v>10</v>
      </c>
      <c r="F19" s="76" t="str">
        <f>E19</f>
        <v>/</v>
      </c>
      <c r="G19" s="31"/>
      <c r="H19" s="77" t="s">
        <v>10</v>
      </c>
      <c r="I19" s="78" t="str">
        <f>H19</f>
        <v>/</v>
      </c>
      <c r="J19" s="79"/>
      <c r="K19" s="24" t="s">
        <v>29</v>
      </c>
      <c r="L19" s="21"/>
      <c r="M19" s="74">
        <f>D6</f>
        <v>22950</v>
      </c>
      <c r="N19" s="80" t="s">
        <v>30</v>
      </c>
      <c r="P19" s="81"/>
    </row>
    <row r="20" spans="4:17" ht="19.95" customHeight="1" thickBot="1" x14ac:dyDescent="0.35">
      <c r="D20" s="163"/>
      <c r="E20" s="82">
        <f>E16</f>
        <v>1</v>
      </c>
      <c r="F20" s="83">
        <f>F16</f>
        <v>1.056</v>
      </c>
      <c r="G20" s="15"/>
      <c r="H20" s="82">
        <f>H16</f>
        <v>1</v>
      </c>
      <c r="I20" s="84">
        <f>I16</f>
        <v>1</v>
      </c>
      <c r="J20" s="73"/>
      <c r="K20" s="38" t="str">
        <f>IF(F6=0,"Pas d'ncidence sur pouvoir d'achat",IF(F6&lt;0,"=&gt; Augmentation pouvoir achat","=&gt; Perte pouvoir achat du capital"))</f>
        <v>=&gt; Perte pouvoir achat du capital</v>
      </c>
      <c r="L20" s="21"/>
      <c r="M20" s="85">
        <f>M18-M19</f>
        <v>-918.21732954545587</v>
      </c>
      <c r="N20" s="80" t="s">
        <v>31</v>
      </c>
    </row>
    <row r="21" spans="4:17" ht="25.05" customHeight="1" thickTop="1" thickBot="1" x14ac:dyDescent="0.35">
      <c r="D21" s="164"/>
      <c r="E21" s="86">
        <f>E18/E20</f>
        <v>23265.5625</v>
      </c>
      <c r="F21" s="87">
        <f>F18/F20</f>
        <v>22031.782670454544</v>
      </c>
      <c r="G21" s="88" t="s">
        <v>11</v>
      </c>
      <c r="H21" s="89">
        <f>H18/H20</f>
        <v>23265.5625</v>
      </c>
      <c r="I21" s="90">
        <f>I18/I20</f>
        <v>22031.782670454544</v>
      </c>
      <c r="J21" s="91"/>
      <c r="K21" s="57" t="s">
        <v>28</v>
      </c>
      <c r="L21" s="92"/>
      <c r="M21" s="93">
        <f>M20/M19</f>
        <v>-4.0009469696969752E-2</v>
      </c>
      <c r="N21" s="94" t="s">
        <v>32</v>
      </c>
    </row>
    <row r="22" spans="4:17" ht="6" customHeight="1" thickTop="1" thickBot="1" x14ac:dyDescent="0.35">
      <c r="D22" s="30"/>
      <c r="E22" s="21"/>
      <c r="F22" s="21"/>
      <c r="G22" s="21"/>
      <c r="H22" s="21"/>
      <c r="I22" s="22"/>
      <c r="J22" s="63"/>
      <c r="K22" s="30"/>
      <c r="L22" s="21"/>
      <c r="M22" s="21"/>
      <c r="N22" s="22"/>
    </row>
    <row r="23" spans="4:17" ht="63.6" thickTop="1" thickBot="1" x14ac:dyDescent="0.35">
      <c r="D23" s="95" t="str">
        <f>IF(F6&lt;0,"Augmentation de pouvoir d'achat pour le panier de la ménagère",IF(F6=0,"Aucune incidence sur le pouvoir d'achat","Perte de pouvoir d'achat pour le panier de la ménagère"))</f>
        <v>Perte de pouvoir d'achat pour le panier de la ménagère</v>
      </c>
      <c r="E23" s="96">
        <f>F21-E21</f>
        <v>-1233.7798295454559</v>
      </c>
      <c r="F23" s="97" t="str">
        <f>IF($F$6=0,"Kgs de produits ''P''achetés identiques",IF($F$6&lt;0,"Kgs de produit ''P'' achetés en plus","Kgs de produit ''P'' achetés en moins"))</f>
        <v>Kgs de produit ''P'' achetés en moins</v>
      </c>
      <c r="G23" s="98"/>
      <c r="H23" s="96">
        <f>I21-H21</f>
        <v>-1233.7798295454559</v>
      </c>
      <c r="I23" s="97" t="str">
        <f>IF($F$6=0,"Kgs de produits ''P''achetés identiques",IF($F$6&lt;0,"Kgs de produit ''P'' achetés en plus","Kgs de produit ''P'' achetés en moins"))</f>
        <v>Kgs de produit ''P'' achetés en moins</v>
      </c>
      <c r="J23" s="28"/>
      <c r="K23" s="144" t="s">
        <v>33</v>
      </c>
      <c r="L23" s="145"/>
      <c r="M23" s="145"/>
      <c r="N23" s="146"/>
    </row>
    <row r="24" spans="4:17" ht="16.8" thickTop="1" thickBot="1" x14ac:dyDescent="0.35">
      <c r="D24" s="165" t="s">
        <v>16</v>
      </c>
      <c r="E24" s="166"/>
      <c r="F24" s="166"/>
      <c r="G24" s="166"/>
      <c r="H24" s="166"/>
      <c r="I24" s="167"/>
      <c r="J24" s="99"/>
      <c r="K24" s="100" t="s">
        <v>34</v>
      </c>
      <c r="L24" s="101"/>
      <c r="M24" s="102">
        <f>E6</f>
        <v>1.375E-2</v>
      </c>
      <c r="N24" s="103"/>
    </row>
    <row r="25" spans="4:17" ht="16.2" customHeight="1" thickTop="1" thickBot="1" x14ac:dyDescent="0.35">
      <c r="D25" s="104" t="str">
        <f>IF(F6=0,"Au prix de 1 euro le Kg, traduite en euros, l'incidence sur le pouvoir d'achat de cette",IF(F6&lt;0,"Au prix de 1 euro le Kg, traduite en euros, l'augmentation de pouvoir d'achat de cette","Au prix de 1 euro le kilogramme, traduite en euros, la perte de pouvoir d'achat de cette"))</f>
        <v>Au prix de 1 euro le kilogramme, traduite en euros, la perte de pouvoir d'achat de cette</v>
      </c>
      <c r="E25" s="105"/>
      <c r="F25" s="105"/>
      <c r="G25" s="105"/>
      <c r="H25" s="105"/>
      <c r="I25" s="106"/>
      <c r="J25" s="107"/>
      <c r="K25" s="24" t="s">
        <v>35</v>
      </c>
      <c r="L25" s="21"/>
      <c r="M25" s="117">
        <f>M21</f>
        <v>-4.0009469696969752E-2</v>
      </c>
      <c r="N25" s="22"/>
    </row>
    <row r="26" spans="4:17" ht="16.8" thickTop="1" thickBot="1" x14ac:dyDescent="0.35">
      <c r="D26" s="24" t="s">
        <v>17</v>
      </c>
      <c r="E26" s="39"/>
      <c r="F26" s="39"/>
      <c r="G26" s="21"/>
      <c r="H26" s="21"/>
      <c r="I26" s="108"/>
      <c r="J26" s="107"/>
      <c r="K26" s="119" t="s">
        <v>36</v>
      </c>
      <c r="L26" s="120"/>
      <c r="M26" s="123">
        <f>-M24+M25</f>
        <v>-5.375946969696975E-2</v>
      </c>
      <c r="N26" s="125"/>
    </row>
    <row r="27" spans="4:17" ht="30" customHeight="1" thickTop="1" thickBot="1" x14ac:dyDescent="0.35">
      <c r="D27" s="109">
        <f>H23</f>
        <v>-1233.7798295454559</v>
      </c>
      <c r="E27" s="110" t="s">
        <v>40</v>
      </c>
      <c r="F27" s="111">
        <f>$H$6</f>
        <v>1</v>
      </c>
      <c r="G27" s="112">
        <f>D27/F27</f>
        <v>-1233.7798295454559</v>
      </c>
      <c r="H27" s="113"/>
      <c r="I27" s="114"/>
      <c r="J27" s="115"/>
      <c r="K27" s="121"/>
      <c r="L27" s="122"/>
      <c r="M27" s="124"/>
      <c r="N27" s="126"/>
    </row>
    <row r="28" spans="4:17" ht="6" customHeight="1" thickTop="1" x14ac:dyDescent="0.3">
      <c r="D28" s="153"/>
      <c r="E28" s="153"/>
      <c r="F28" s="153"/>
      <c r="G28" s="153"/>
      <c r="H28" s="153"/>
      <c r="I28" s="153"/>
      <c r="J28" s="153"/>
      <c r="L28" s="116"/>
    </row>
  </sheetData>
  <sheetProtection password="FD21" sheet="1" objects="1" scenarios="1" selectLockedCells="1"/>
  <mergeCells count="17">
    <mergeCell ref="D28:J28"/>
    <mergeCell ref="E8:F9"/>
    <mergeCell ref="H8:I9"/>
    <mergeCell ref="H5:I5"/>
    <mergeCell ref="D18:D21"/>
    <mergeCell ref="D24:I24"/>
    <mergeCell ref="G5:G6"/>
    <mergeCell ref="K26:L27"/>
    <mergeCell ref="M26:M27"/>
    <mergeCell ref="N26:N27"/>
    <mergeCell ref="D2:N3"/>
    <mergeCell ref="K5:N5"/>
    <mergeCell ref="K4:N4"/>
    <mergeCell ref="K16:N16"/>
    <mergeCell ref="K23:N23"/>
    <mergeCell ref="D4:I4"/>
    <mergeCell ref="D7:I7"/>
  </mergeCells>
  <conditionalFormatting sqref="M13:M14">
    <cfRule type="cellIs" dxfId="5" priority="7" operator="lessThan">
      <formula>0</formula>
    </cfRule>
  </conditionalFormatting>
  <conditionalFormatting sqref="M21">
    <cfRule type="cellIs" dxfId="4" priority="6" operator="lessThan">
      <formula>0</formula>
    </cfRule>
  </conditionalFormatting>
  <conditionalFormatting sqref="M24:M26">
    <cfRule type="cellIs" dxfId="3" priority="5" operator="lessThan">
      <formula>0</formula>
    </cfRule>
  </conditionalFormatting>
  <conditionalFormatting sqref="M20">
    <cfRule type="cellIs" dxfId="2" priority="4" operator="lessThan">
      <formula>0</formula>
    </cfRule>
  </conditionalFormatting>
  <conditionalFormatting sqref="G5:G6">
    <cfRule type="expression" dxfId="1" priority="2">
      <formula>$F$6&lt;=0</formula>
    </cfRule>
  </conditionalFormatting>
  <conditionalFormatting sqref="M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F19 I19" formula="1"/>
    <ignoredError sqref="I12:I13" unlockedFormula="1"/>
    <ignoredError sqref="N19:N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Inflation et Pouvoir d'achat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2022-08-07T12:53:54Z</dcterms:created>
  <dcterms:modified xsi:type="dcterms:W3CDTF">2022-08-11T14:49:44Z</dcterms:modified>
</cp:coreProperties>
</file>